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485" windowWidth="15360" windowHeight="6585" tabRatio="862"/>
  </bookViews>
  <sheets>
    <sheet name="要項" sheetId="43" r:id="rId1"/>
    <sheet name="入力表" sheetId="20" r:id="rId2"/>
    <sheet name="申込確認" sheetId="42" r:id="rId3"/>
    <sheet name="変換シート" sheetId="40" state="hidden" r:id="rId4"/>
    <sheet name="●貼り付けシート（事務局シート）" sheetId="37" r:id="rId5"/>
    <sheet name="申込確認シート" sheetId="41" state="hidden" r:id="rId6"/>
  </sheets>
  <definedNames>
    <definedName name="_xlnm._FilterDatabase" localSheetId="4" hidden="1">'●貼り付けシート（事務局シート）'!$B$2:$L$46</definedName>
    <definedName name="_xlnm._FilterDatabase" localSheetId="2" hidden="1">申込確認!#REF!</definedName>
    <definedName name="_xlnm._FilterDatabase" localSheetId="1" hidden="1">入力表!$A$11:$BF$56</definedName>
    <definedName name="_xlnm.Print_Area" localSheetId="4">'●貼り付けシート（事務局シート）'!$B$2:$L$46</definedName>
    <definedName name="_xlnm.Print_Area" localSheetId="2">申込確認!$A$1:$AY$56</definedName>
    <definedName name="_xlnm.Print_Area" localSheetId="1">入力表!$A$1:$AL$56</definedName>
    <definedName name="_xlnm.Print_Area" localSheetId="0">要項!$A$1:$J$57</definedName>
    <definedName name="女">入力表!$BD$12:$BD$36</definedName>
    <definedName name="男">入力表!$BC$12:$BC$36</definedName>
    <definedName name="中学女">入力表!$BD$12:$BD$32</definedName>
    <definedName name="中学男" localSheetId="1">入力表!$BC$12:$BC$48</definedName>
  </definedNames>
  <calcPr calcId="145621"/>
</workbook>
</file>

<file path=xl/calcChain.xml><?xml version="1.0" encoding="utf-8"?>
<calcChain xmlns="http://schemas.openxmlformats.org/spreadsheetml/2006/main">
  <c r="N46" i="37" l="1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3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5" i="37"/>
  <c r="L4" i="37"/>
  <c r="L3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/>
  <c r="J5" i="37"/>
  <c r="J4" i="37"/>
  <c r="J3" i="37"/>
  <c r="N2" i="37"/>
  <c r="L2" i="37"/>
  <c r="J2" i="37"/>
  <c r="G136" i="41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F91" i="41"/>
  <c r="F90" i="41"/>
  <c r="F89" i="41"/>
  <c r="F88" i="41"/>
  <c r="F87" i="41"/>
  <c r="F86" i="41"/>
  <c r="F85" i="41"/>
  <c r="F84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136" i="41"/>
  <c r="F135" i="41"/>
  <c r="F134" i="41"/>
  <c r="F133" i="41"/>
  <c r="F132" i="41"/>
  <c r="F131" i="41"/>
  <c r="F130" i="41"/>
  <c r="F129" i="41"/>
  <c r="F128" i="41"/>
  <c r="F127" i="41"/>
  <c r="F126" i="41"/>
  <c r="F125" i="41"/>
  <c r="F124" i="41"/>
  <c r="F123" i="41"/>
  <c r="F122" i="41"/>
  <c r="F121" i="41"/>
  <c r="F120" i="41"/>
  <c r="F119" i="41"/>
  <c r="F118" i="41"/>
  <c r="F117" i="41"/>
  <c r="F116" i="41"/>
  <c r="F115" i="41"/>
  <c r="F114" i="41"/>
  <c r="F113" i="41"/>
  <c r="F112" i="41"/>
  <c r="F111" i="41"/>
  <c r="F110" i="41"/>
  <c r="F109" i="41"/>
  <c r="F108" i="41"/>
  <c r="F107" i="41"/>
  <c r="F106" i="41"/>
  <c r="F105" i="41"/>
  <c r="F104" i="41"/>
  <c r="F103" i="41"/>
  <c r="F101" i="41"/>
  <c r="F100" i="41"/>
  <c r="F99" i="41"/>
  <c r="F98" i="41"/>
  <c r="F97" i="41"/>
  <c r="F96" i="41"/>
  <c r="F95" i="41"/>
  <c r="F94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D47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2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" i="41"/>
  <c r="AN13" i="20"/>
  <c r="AN14" i="20"/>
  <c r="AN15" i="20"/>
  <c r="AN16" i="20"/>
  <c r="AN17" i="20"/>
  <c r="AN18" i="20"/>
  <c r="AN19" i="20"/>
  <c r="AN20" i="20"/>
  <c r="AN21" i="20"/>
  <c r="AN22" i="20"/>
  <c r="AN23" i="20"/>
  <c r="AN24" i="20"/>
  <c r="AN25" i="20"/>
  <c r="AN26" i="20"/>
  <c r="AN27" i="20"/>
  <c r="AN28" i="20"/>
  <c r="AN29" i="20"/>
  <c r="AN30" i="20"/>
  <c r="AN31" i="20"/>
  <c r="AN32" i="20"/>
  <c r="AN33" i="20"/>
  <c r="AN34" i="20"/>
  <c r="AN35" i="20"/>
  <c r="AN36" i="20"/>
  <c r="AN37" i="20"/>
  <c r="AN38" i="20"/>
  <c r="AN39" i="20"/>
  <c r="AN40" i="20"/>
  <c r="AN41" i="20"/>
  <c r="AN42" i="20"/>
  <c r="AN43" i="20"/>
  <c r="AN44" i="20"/>
  <c r="AN45" i="20"/>
  <c r="AN46" i="20"/>
  <c r="AN47" i="20"/>
  <c r="AN48" i="20"/>
  <c r="AN49" i="20"/>
  <c r="AN50" i="20"/>
  <c r="AN51" i="20"/>
  <c r="AN52" i="20"/>
  <c r="AN53" i="20"/>
  <c r="AN54" i="20"/>
  <c r="AN55" i="20"/>
  <c r="AN56" i="20"/>
  <c r="AN12" i="20"/>
  <c r="R2" i="37"/>
  <c r="Q46" i="37"/>
  <c r="P46" i="37"/>
  <c r="I46" i="37"/>
  <c r="G46" i="37"/>
  <c r="E46" i="37"/>
  <c r="D46" i="37"/>
  <c r="H46" i="37" s="1"/>
  <c r="C46" i="37"/>
  <c r="B46" i="37"/>
  <c r="Q45" i="37"/>
  <c r="P45" i="37"/>
  <c r="I45" i="37"/>
  <c r="G45" i="37"/>
  <c r="E45" i="37"/>
  <c r="D45" i="37"/>
  <c r="H45" i="37" s="1"/>
  <c r="C45" i="37"/>
  <c r="B45" i="37"/>
  <c r="Q44" i="37"/>
  <c r="P44" i="37"/>
  <c r="I44" i="37"/>
  <c r="G44" i="37"/>
  <c r="E44" i="37"/>
  <c r="D44" i="37"/>
  <c r="H44" i="37" s="1"/>
  <c r="C44" i="37"/>
  <c r="B44" i="37"/>
  <c r="Q43" i="37"/>
  <c r="P43" i="37"/>
  <c r="I43" i="37"/>
  <c r="G43" i="37"/>
  <c r="E43" i="37"/>
  <c r="D43" i="37"/>
  <c r="H43" i="37" s="1"/>
  <c r="C43" i="37"/>
  <c r="B43" i="37"/>
  <c r="Q42" i="37"/>
  <c r="P42" i="37"/>
  <c r="I42" i="37"/>
  <c r="G42" i="37"/>
  <c r="E42" i="37"/>
  <c r="D42" i="37"/>
  <c r="H42" i="37" s="1"/>
  <c r="C42" i="37"/>
  <c r="B42" i="37"/>
  <c r="Q41" i="37"/>
  <c r="P41" i="37"/>
  <c r="I41" i="37"/>
  <c r="G41" i="37"/>
  <c r="E41" i="37"/>
  <c r="D41" i="37"/>
  <c r="H41" i="37" s="1"/>
  <c r="C41" i="37"/>
  <c r="B41" i="37"/>
  <c r="Q40" i="37"/>
  <c r="P40" i="37"/>
  <c r="I40" i="37"/>
  <c r="G40" i="37"/>
  <c r="E40" i="37"/>
  <c r="D40" i="37"/>
  <c r="H40" i="37" s="1"/>
  <c r="C40" i="37"/>
  <c r="B40" i="37"/>
  <c r="Q39" i="37"/>
  <c r="P39" i="37"/>
  <c r="I39" i="37"/>
  <c r="G39" i="37"/>
  <c r="E39" i="37"/>
  <c r="D39" i="37"/>
  <c r="H39" i="37" s="1"/>
  <c r="C39" i="37"/>
  <c r="B39" i="37"/>
  <c r="Q38" i="37"/>
  <c r="P38" i="37"/>
  <c r="I38" i="37"/>
  <c r="G38" i="37"/>
  <c r="E38" i="37"/>
  <c r="D38" i="37"/>
  <c r="H38" i="37" s="1"/>
  <c r="C38" i="37"/>
  <c r="B38" i="37"/>
  <c r="Q37" i="37"/>
  <c r="P37" i="37"/>
  <c r="I37" i="37"/>
  <c r="G37" i="37"/>
  <c r="E37" i="37"/>
  <c r="D37" i="37"/>
  <c r="H37" i="37" s="1"/>
  <c r="C37" i="37"/>
  <c r="B37" i="37"/>
  <c r="Q36" i="37"/>
  <c r="P36" i="37"/>
  <c r="I36" i="37"/>
  <c r="G36" i="37"/>
  <c r="E36" i="37"/>
  <c r="D36" i="37"/>
  <c r="H36" i="37" s="1"/>
  <c r="C36" i="37"/>
  <c r="B36" i="37"/>
  <c r="Q35" i="37"/>
  <c r="P35" i="37"/>
  <c r="I35" i="37"/>
  <c r="G35" i="37"/>
  <c r="E35" i="37"/>
  <c r="D35" i="37"/>
  <c r="H35" i="37" s="1"/>
  <c r="C35" i="37"/>
  <c r="B35" i="37"/>
  <c r="Q34" i="37"/>
  <c r="P34" i="37"/>
  <c r="I34" i="37"/>
  <c r="G34" i="37"/>
  <c r="E34" i="37"/>
  <c r="D34" i="37"/>
  <c r="H34" i="37" s="1"/>
  <c r="C34" i="37"/>
  <c r="B34" i="37"/>
  <c r="Q33" i="37"/>
  <c r="P33" i="37"/>
  <c r="I33" i="37"/>
  <c r="G33" i="37"/>
  <c r="E33" i="37"/>
  <c r="D33" i="37"/>
  <c r="H33" i="37"/>
  <c r="C33" i="37"/>
  <c r="B33" i="37"/>
  <c r="Q32" i="37"/>
  <c r="P32" i="37"/>
  <c r="I32" i="37"/>
  <c r="G32" i="37"/>
  <c r="E32" i="37"/>
  <c r="D32" i="37"/>
  <c r="H32" i="37" s="1"/>
  <c r="C32" i="37"/>
  <c r="B32" i="37"/>
  <c r="Q31" i="37"/>
  <c r="P31" i="37"/>
  <c r="I31" i="37"/>
  <c r="G31" i="37"/>
  <c r="E31" i="37"/>
  <c r="D31" i="37"/>
  <c r="H31" i="37" s="1"/>
  <c r="C31" i="37"/>
  <c r="B31" i="37"/>
  <c r="Q30" i="37"/>
  <c r="P30" i="37"/>
  <c r="I30" i="37"/>
  <c r="G30" i="37"/>
  <c r="E30" i="37"/>
  <c r="D30" i="37"/>
  <c r="H30" i="37" s="1"/>
  <c r="C30" i="37"/>
  <c r="B30" i="37"/>
  <c r="Q29" i="37"/>
  <c r="P29" i="37"/>
  <c r="I29" i="37"/>
  <c r="G29" i="37"/>
  <c r="E29" i="37"/>
  <c r="D29" i="37"/>
  <c r="H29" i="37" s="1"/>
  <c r="C29" i="37"/>
  <c r="B29" i="37"/>
  <c r="Q28" i="37"/>
  <c r="P28" i="37"/>
  <c r="I28" i="37"/>
  <c r="G28" i="37"/>
  <c r="E28" i="37"/>
  <c r="D28" i="37"/>
  <c r="H28" i="37" s="1"/>
  <c r="C28" i="37"/>
  <c r="B28" i="37"/>
  <c r="Q27" i="37"/>
  <c r="P27" i="37"/>
  <c r="I27" i="37"/>
  <c r="G27" i="37"/>
  <c r="E27" i="37"/>
  <c r="D27" i="37"/>
  <c r="H27" i="37" s="1"/>
  <c r="C27" i="37"/>
  <c r="B27" i="37"/>
  <c r="Q26" i="37"/>
  <c r="P26" i="37"/>
  <c r="I26" i="37"/>
  <c r="G26" i="37"/>
  <c r="E26" i="37"/>
  <c r="D26" i="37"/>
  <c r="H26" i="37" s="1"/>
  <c r="C26" i="37"/>
  <c r="B26" i="37"/>
  <c r="Q25" i="37"/>
  <c r="P25" i="37"/>
  <c r="I25" i="37"/>
  <c r="G25" i="37"/>
  <c r="E25" i="37"/>
  <c r="D25" i="37"/>
  <c r="H25" i="37" s="1"/>
  <c r="C25" i="37"/>
  <c r="B25" i="37"/>
  <c r="Q24" i="37"/>
  <c r="P24" i="37"/>
  <c r="I24" i="37"/>
  <c r="G24" i="37"/>
  <c r="E24" i="37"/>
  <c r="D24" i="37"/>
  <c r="H24" i="37" s="1"/>
  <c r="C24" i="37"/>
  <c r="B24" i="37"/>
  <c r="Q23" i="37"/>
  <c r="P23" i="37"/>
  <c r="I23" i="37"/>
  <c r="G23" i="37"/>
  <c r="E23" i="37"/>
  <c r="D23" i="37"/>
  <c r="H23" i="37" s="1"/>
  <c r="C23" i="37"/>
  <c r="B23" i="37"/>
  <c r="Q22" i="37"/>
  <c r="P22" i="37"/>
  <c r="I22" i="37"/>
  <c r="G22" i="37"/>
  <c r="E22" i="37"/>
  <c r="D22" i="37"/>
  <c r="H22" i="37" s="1"/>
  <c r="C22" i="37"/>
  <c r="B22" i="37"/>
  <c r="Q21" i="37"/>
  <c r="P21" i="37"/>
  <c r="I21" i="37"/>
  <c r="G21" i="37"/>
  <c r="E21" i="37"/>
  <c r="D21" i="37"/>
  <c r="H21" i="37" s="1"/>
  <c r="C21" i="37"/>
  <c r="B21" i="37"/>
  <c r="Q20" i="37"/>
  <c r="P20" i="37"/>
  <c r="I20" i="37"/>
  <c r="G20" i="37"/>
  <c r="E20" i="37"/>
  <c r="D20" i="37"/>
  <c r="H20" i="37" s="1"/>
  <c r="C20" i="37"/>
  <c r="B20" i="37"/>
  <c r="Q19" i="37"/>
  <c r="P19" i="37"/>
  <c r="I19" i="37"/>
  <c r="G19" i="37"/>
  <c r="E19" i="37"/>
  <c r="D19" i="37"/>
  <c r="H19" i="37" s="1"/>
  <c r="C19" i="37"/>
  <c r="B19" i="37"/>
  <c r="Q18" i="37"/>
  <c r="P18" i="37"/>
  <c r="I18" i="37"/>
  <c r="G18" i="37"/>
  <c r="E18" i="37"/>
  <c r="D18" i="37"/>
  <c r="H18" i="37" s="1"/>
  <c r="C18" i="37"/>
  <c r="B18" i="37"/>
  <c r="Q17" i="37"/>
  <c r="P17" i="37"/>
  <c r="I17" i="37"/>
  <c r="G17" i="37"/>
  <c r="E17" i="37"/>
  <c r="D17" i="37"/>
  <c r="H17" i="37" s="1"/>
  <c r="C17" i="37"/>
  <c r="B17" i="37"/>
  <c r="Q16" i="37"/>
  <c r="P16" i="37"/>
  <c r="I16" i="37"/>
  <c r="G16" i="37"/>
  <c r="E16" i="37"/>
  <c r="D16" i="37"/>
  <c r="H16" i="37" s="1"/>
  <c r="C16" i="37"/>
  <c r="B16" i="37"/>
  <c r="Q15" i="37"/>
  <c r="P15" i="37"/>
  <c r="I15" i="37"/>
  <c r="G15" i="37"/>
  <c r="E15" i="37"/>
  <c r="D15" i="37"/>
  <c r="H15" i="37" s="1"/>
  <c r="C15" i="37"/>
  <c r="B15" i="37"/>
  <c r="Q14" i="37"/>
  <c r="P14" i="37"/>
  <c r="I14" i="37"/>
  <c r="G14" i="37"/>
  <c r="E14" i="37"/>
  <c r="D14" i="37"/>
  <c r="H14" i="37" s="1"/>
  <c r="C14" i="37"/>
  <c r="B14" i="37"/>
  <c r="Q13" i="37"/>
  <c r="P13" i="37"/>
  <c r="I13" i="37"/>
  <c r="G13" i="37"/>
  <c r="E13" i="37"/>
  <c r="D13" i="37"/>
  <c r="H13" i="37" s="1"/>
  <c r="C13" i="37"/>
  <c r="B13" i="37"/>
  <c r="Q12" i="37"/>
  <c r="P12" i="37"/>
  <c r="I12" i="37"/>
  <c r="G12" i="37"/>
  <c r="E12" i="37"/>
  <c r="D12" i="37"/>
  <c r="H12" i="37" s="1"/>
  <c r="C12" i="37"/>
  <c r="B12" i="37"/>
  <c r="Q11" i="37"/>
  <c r="P11" i="37"/>
  <c r="I11" i="37"/>
  <c r="G11" i="37"/>
  <c r="E11" i="37"/>
  <c r="D11" i="37"/>
  <c r="H11" i="37" s="1"/>
  <c r="C11" i="37"/>
  <c r="B11" i="37"/>
  <c r="Q10" i="37"/>
  <c r="P10" i="37"/>
  <c r="I10" i="37"/>
  <c r="G10" i="37"/>
  <c r="E10" i="37"/>
  <c r="D10" i="37"/>
  <c r="H10" i="37" s="1"/>
  <c r="C10" i="37"/>
  <c r="B10" i="37"/>
  <c r="Q9" i="37"/>
  <c r="P9" i="37"/>
  <c r="I9" i="37"/>
  <c r="G9" i="37"/>
  <c r="E9" i="37"/>
  <c r="D9" i="37"/>
  <c r="H9" i="37"/>
  <c r="C9" i="37"/>
  <c r="B9" i="37"/>
  <c r="Q8" i="37"/>
  <c r="P8" i="37"/>
  <c r="I8" i="37"/>
  <c r="G8" i="37"/>
  <c r="E8" i="37"/>
  <c r="D8" i="37"/>
  <c r="H8" i="37" s="1"/>
  <c r="C8" i="37"/>
  <c r="B8" i="37"/>
  <c r="Q7" i="37"/>
  <c r="P7" i="37"/>
  <c r="I7" i="37"/>
  <c r="G7" i="37"/>
  <c r="E7" i="37"/>
  <c r="D7" i="37"/>
  <c r="H7" i="37" s="1"/>
  <c r="C7" i="37"/>
  <c r="B7" i="37"/>
  <c r="Q6" i="37"/>
  <c r="P6" i="37"/>
  <c r="I6" i="37"/>
  <c r="G6" i="37"/>
  <c r="E6" i="37"/>
  <c r="D6" i="37"/>
  <c r="H6" i="37" s="1"/>
  <c r="C6" i="37"/>
  <c r="B6" i="37"/>
  <c r="Q5" i="37"/>
  <c r="P5" i="37"/>
  <c r="I5" i="37"/>
  <c r="G5" i="37"/>
  <c r="E5" i="37"/>
  <c r="D5" i="37"/>
  <c r="H5" i="37" s="1"/>
  <c r="C5" i="37"/>
  <c r="B5" i="37"/>
  <c r="Q4" i="37"/>
  <c r="P4" i="37"/>
  <c r="I4" i="37"/>
  <c r="G4" i="37"/>
  <c r="E4" i="37"/>
  <c r="D4" i="37"/>
  <c r="H4" i="37" s="1"/>
  <c r="C4" i="37"/>
  <c r="B4" i="37"/>
  <c r="Q3" i="37"/>
  <c r="P3" i="37"/>
  <c r="I3" i="37"/>
  <c r="G3" i="37"/>
  <c r="E3" i="37"/>
  <c r="D3" i="37"/>
  <c r="H3" i="37" s="1"/>
  <c r="C3" i="37"/>
  <c r="B3" i="37"/>
  <c r="Q2" i="37"/>
  <c r="P2" i="37"/>
  <c r="I2" i="37"/>
  <c r="G2" i="37"/>
  <c r="E2" i="37"/>
  <c r="D2" i="37"/>
  <c r="H2" i="37" s="1"/>
  <c r="C2" i="37"/>
  <c r="B2" i="37"/>
  <c r="AP46" i="37"/>
  <c r="AO46" i="37"/>
  <c r="AP45" i="37"/>
  <c r="AO45" i="37"/>
  <c r="AP44" i="37"/>
  <c r="AO44" i="37"/>
  <c r="AP43" i="37"/>
  <c r="AO43" i="37"/>
  <c r="AP42" i="37"/>
  <c r="AO42" i="37"/>
  <c r="AP41" i="37"/>
  <c r="AO41" i="37"/>
  <c r="AP40" i="37"/>
  <c r="AO40" i="37"/>
  <c r="AP39" i="37"/>
  <c r="AO39" i="37"/>
  <c r="AP38" i="37"/>
  <c r="AO38" i="37"/>
  <c r="AP37" i="37"/>
  <c r="AO37" i="37"/>
  <c r="AP36" i="37"/>
  <c r="AO36" i="37"/>
  <c r="AP35" i="37"/>
  <c r="AO35" i="37"/>
  <c r="AP34" i="37"/>
  <c r="AO34" i="37"/>
  <c r="AP33" i="37"/>
  <c r="AO33" i="37"/>
  <c r="AP32" i="37"/>
  <c r="AO32" i="37"/>
  <c r="AP31" i="37"/>
  <c r="AO31" i="37"/>
  <c r="AP30" i="37"/>
  <c r="AO30" i="37"/>
  <c r="AP29" i="37"/>
  <c r="AO29" i="37"/>
  <c r="AP28" i="37"/>
  <c r="AO28" i="37"/>
  <c r="AP27" i="37"/>
  <c r="AO27" i="37"/>
  <c r="AP26" i="37"/>
  <c r="AO26" i="37"/>
  <c r="AP25" i="37"/>
  <c r="AO25" i="37"/>
  <c r="AP24" i="37"/>
  <c r="AO24" i="37"/>
  <c r="AP23" i="37"/>
  <c r="AO23" i="37"/>
  <c r="AP22" i="37"/>
  <c r="AO22" i="37"/>
  <c r="AP21" i="37"/>
  <c r="AO21" i="37"/>
  <c r="AP20" i="37"/>
  <c r="AO20" i="37"/>
  <c r="AP19" i="37"/>
  <c r="AO19" i="37"/>
  <c r="AP18" i="37"/>
  <c r="AO18" i="37"/>
  <c r="AP17" i="37"/>
  <c r="AO17" i="37"/>
  <c r="AP16" i="37"/>
  <c r="AO16" i="37"/>
  <c r="AP15" i="37"/>
  <c r="AO15" i="37"/>
  <c r="AP14" i="37"/>
  <c r="AO14" i="37"/>
  <c r="AP13" i="37"/>
  <c r="AO13" i="37"/>
  <c r="AP12" i="37"/>
  <c r="AO12" i="37"/>
  <c r="AP11" i="37"/>
  <c r="AO11" i="37"/>
  <c r="AP10" i="37"/>
  <c r="AO10" i="37"/>
  <c r="AP9" i="37"/>
  <c r="AO9" i="37"/>
  <c r="AP8" i="37"/>
  <c r="AO8" i="37"/>
  <c r="AP7" i="37"/>
  <c r="AO7" i="37"/>
  <c r="AP6" i="37"/>
  <c r="AO6" i="37"/>
  <c r="AP5" i="37"/>
  <c r="AO5" i="37"/>
  <c r="AP4" i="37"/>
  <c r="AO4" i="37"/>
  <c r="AP3" i="37"/>
  <c r="AO3" i="37"/>
  <c r="AP2" i="37"/>
  <c r="AO2" i="37"/>
  <c r="AM46" i="37"/>
  <c r="AL46" i="37"/>
  <c r="AM45" i="37"/>
  <c r="AL45" i="37"/>
  <c r="AM44" i="37"/>
  <c r="AL44" i="37"/>
  <c r="AM43" i="37"/>
  <c r="AL43" i="37"/>
  <c r="AM42" i="37"/>
  <c r="AL42" i="37"/>
  <c r="AM41" i="37"/>
  <c r="AL41" i="37"/>
  <c r="AM40" i="37"/>
  <c r="AL40" i="37"/>
  <c r="AM39" i="37"/>
  <c r="AL39" i="37"/>
  <c r="AM38" i="37"/>
  <c r="AL38" i="37"/>
  <c r="AM37" i="37"/>
  <c r="AL37" i="37"/>
  <c r="AM36" i="37"/>
  <c r="AL36" i="37"/>
  <c r="AM35" i="37"/>
  <c r="AL35" i="37"/>
  <c r="AM34" i="37"/>
  <c r="AL34" i="37"/>
  <c r="AM33" i="37"/>
  <c r="AL33" i="37"/>
  <c r="AM32" i="37"/>
  <c r="AL32" i="37"/>
  <c r="AM31" i="37"/>
  <c r="AL31" i="37"/>
  <c r="AM30" i="37"/>
  <c r="AL30" i="37"/>
  <c r="AM29" i="37"/>
  <c r="AL29" i="37"/>
  <c r="AM28" i="37"/>
  <c r="AL28" i="37"/>
  <c r="AM27" i="37"/>
  <c r="AL27" i="37"/>
  <c r="AM26" i="37"/>
  <c r="AL26" i="37"/>
  <c r="AM25" i="37"/>
  <c r="AL25" i="37"/>
  <c r="AM24" i="37"/>
  <c r="AL24" i="37"/>
  <c r="AM23" i="37"/>
  <c r="AL23" i="37"/>
  <c r="AM22" i="37"/>
  <c r="AL22" i="37"/>
  <c r="AM21" i="37"/>
  <c r="AL21" i="37"/>
  <c r="AM20" i="37"/>
  <c r="AL20" i="37"/>
  <c r="AM19" i="37"/>
  <c r="AL19" i="37"/>
  <c r="AM18" i="37"/>
  <c r="AL18" i="37"/>
  <c r="AM17" i="37"/>
  <c r="AL17" i="37"/>
  <c r="AM16" i="37"/>
  <c r="AL16" i="37"/>
  <c r="AM15" i="37"/>
  <c r="AL15" i="37"/>
  <c r="AM14" i="37"/>
  <c r="AL14" i="37"/>
  <c r="AM13" i="37"/>
  <c r="AL13" i="37"/>
  <c r="AM12" i="37"/>
  <c r="AL12" i="37"/>
  <c r="AM11" i="37"/>
  <c r="AL11" i="37"/>
  <c r="AM10" i="37"/>
  <c r="AL10" i="37"/>
  <c r="AM9" i="37"/>
  <c r="AL9" i="37"/>
  <c r="AM8" i="37"/>
  <c r="AL8" i="37"/>
  <c r="AM7" i="37"/>
  <c r="AL7" i="37"/>
  <c r="AM6" i="37"/>
  <c r="AL6" i="37"/>
  <c r="AM5" i="37"/>
  <c r="AL5" i="37"/>
  <c r="AM4" i="37"/>
  <c r="AL4" i="37"/>
  <c r="AM3" i="37"/>
  <c r="AL3" i="37"/>
  <c r="AM2" i="37"/>
  <c r="AL2" i="37"/>
  <c r="AK46" i="37"/>
  <c r="AK45" i="37"/>
  <c r="AK44" i="37"/>
  <c r="AK43" i="37"/>
  <c r="AK42" i="37"/>
  <c r="AK41" i="37"/>
  <c r="AK40" i="37"/>
  <c r="AK39" i="37"/>
  <c r="AK38" i="37"/>
  <c r="AK37" i="37"/>
  <c r="AK36" i="37"/>
  <c r="AK35" i="37"/>
  <c r="AK34" i="37"/>
  <c r="AK33" i="37"/>
  <c r="AK32" i="37"/>
  <c r="AK31" i="37"/>
  <c r="AK30" i="37"/>
  <c r="AK29" i="37"/>
  <c r="AK28" i="37"/>
  <c r="AK27" i="37"/>
  <c r="AK26" i="37"/>
  <c r="AK25" i="37"/>
  <c r="AK24" i="37"/>
  <c r="AK23" i="37"/>
  <c r="AK22" i="37"/>
  <c r="AK21" i="37"/>
  <c r="AK20" i="37"/>
  <c r="AK19" i="37"/>
  <c r="AK18" i="37"/>
  <c r="AK17" i="37"/>
  <c r="AK16" i="37"/>
  <c r="AK15" i="37"/>
  <c r="AK14" i="37"/>
  <c r="AK13" i="37"/>
  <c r="AK12" i="37"/>
  <c r="AK11" i="37"/>
  <c r="AK10" i="37"/>
  <c r="AK9" i="37"/>
  <c r="AK8" i="37"/>
  <c r="AK7" i="37"/>
  <c r="AK6" i="37"/>
  <c r="AK5" i="37"/>
  <c r="AK4" i="37"/>
  <c r="AK3" i="37"/>
  <c r="AJ2" i="37"/>
  <c r="AK2" i="37" s="1"/>
  <c r="AI2" i="37"/>
  <c r="AH2" i="37"/>
  <c r="AG2" i="37"/>
  <c r="AH46" i="37"/>
  <c r="AG46" i="37"/>
  <c r="AH45" i="37"/>
  <c r="AG45" i="37"/>
  <c r="AH44" i="37"/>
  <c r="AG44" i="37"/>
  <c r="AH43" i="37"/>
  <c r="AG43" i="37"/>
  <c r="AH42" i="37"/>
  <c r="AG42" i="37"/>
  <c r="AH41" i="37"/>
  <c r="AG41" i="37"/>
  <c r="AH40" i="37"/>
  <c r="AG40" i="37"/>
  <c r="AH39" i="37"/>
  <c r="AG39" i="37"/>
  <c r="AH38" i="37"/>
  <c r="AG38" i="37"/>
  <c r="AH37" i="37"/>
  <c r="AG37" i="37"/>
  <c r="AH36" i="37"/>
  <c r="AG36" i="37"/>
  <c r="AH35" i="37"/>
  <c r="AG35" i="37"/>
  <c r="AH34" i="37"/>
  <c r="AG34" i="37"/>
  <c r="AH33" i="37"/>
  <c r="AG33" i="37"/>
  <c r="AH32" i="37"/>
  <c r="AG32" i="37"/>
  <c r="AH31" i="37"/>
  <c r="AG31" i="37"/>
  <c r="AH30" i="37"/>
  <c r="AG30" i="37"/>
  <c r="AH29" i="37"/>
  <c r="AG29" i="37"/>
  <c r="AH28" i="37"/>
  <c r="AG28" i="37"/>
  <c r="AH27" i="37"/>
  <c r="AG27" i="37"/>
  <c r="AH26" i="37"/>
  <c r="AG26" i="37"/>
  <c r="AH25" i="37"/>
  <c r="AG25" i="37"/>
  <c r="AH24" i="37"/>
  <c r="AG24" i="37"/>
  <c r="AH23" i="37"/>
  <c r="AG23" i="37"/>
  <c r="AH22" i="37"/>
  <c r="AG22" i="37"/>
  <c r="AH21" i="37"/>
  <c r="AG21" i="37"/>
  <c r="AH20" i="37"/>
  <c r="AG20" i="37"/>
  <c r="AH19" i="37"/>
  <c r="AG19" i="37"/>
  <c r="AH18" i="37"/>
  <c r="AG18" i="37"/>
  <c r="AH17" i="37"/>
  <c r="AG17" i="37"/>
  <c r="AH16" i="37"/>
  <c r="AG16" i="37"/>
  <c r="AH15" i="37"/>
  <c r="AG15" i="37"/>
  <c r="AH14" i="37"/>
  <c r="AG14" i="37"/>
  <c r="AH13" i="37"/>
  <c r="AG13" i="37"/>
  <c r="AH12" i="37"/>
  <c r="AG12" i="37"/>
  <c r="AH11" i="37"/>
  <c r="AG11" i="37"/>
  <c r="AH10" i="37"/>
  <c r="AG10" i="37"/>
  <c r="AH9" i="37"/>
  <c r="AG9" i="37"/>
  <c r="AH8" i="37"/>
  <c r="AG8" i="37"/>
  <c r="AH7" i="37"/>
  <c r="AG7" i="37"/>
  <c r="AH6" i="37"/>
  <c r="AG6" i="37"/>
  <c r="AH5" i="37"/>
  <c r="AG5" i="37"/>
  <c r="AH4" i="37"/>
  <c r="AG4" i="37"/>
  <c r="AH3" i="37"/>
  <c r="AG3" i="37"/>
  <c r="Y2" i="37"/>
  <c r="AE46" i="37"/>
  <c r="AE45" i="37"/>
  <c r="AE44" i="37"/>
  <c r="AE43" i="37"/>
  <c r="AE42" i="37"/>
  <c r="AE41" i="37"/>
  <c r="AE40" i="37"/>
  <c r="AE39" i="37"/>
  <c r="AE38" i="37"/>
  <c r="AE37" i="37"/>
  <c r="AE36" i="37"/>
  <c r="AE35" i="37"/>
  <c r="AE34" i="37"/>
  <c r="AE33" i="37"/>
  <c r="AE32" i="37"/>
  <c r="AE31" i="37"/>
  <c r="AE30" i="37"/>
  <c r="AE29" i="37"/>
  <c r="AE28" i="37"/>
  <c r="AE27" i="37"/>
  <c r="AE26" i="37"/>
  <c r="AE25" i="37"/>
  <c r="AE24" i="37"/>
  <c r="AE23" i="37"/>
  <c r="AE22" i="37"/>
  <c r="AE21" i="37"/>
  <c r="AE20" i="37"/>
  <c r="AE19" i="37"/>
  <c r="AE18" i="37"/>
  <c r="AE17" i="37"/>
  <c r="AE16" i="37"/>
  <c r="AE15" i="37"/>
  <c r="AE14" i="37"/>
  <c r="AE13" i="37"/>
  <c r="AE12" i="37"/>
  <c r="AE11" i="37"/>
  <c r="AE10" i="37"/>
  <c r="AE9" i="37"/>
  <c r="AE8" i="37"/>
  <c r="AE7" i="37"/>
  <c r="AE6" i="37"/>
  <c r="AE5" i="37"/>
  <c r="AE4" i="37"/>
  <c r="AE3" i="37"/>
  <c r="AE2" i="37"/>
  <c r="W2" i="37"/>
  <c r="AD46" i="37"/>
  <c r="AD45" i="37"/>
  <c r="AD44" i="37"/>
  <c r="AD43" i="37"/>
  <c r="AD42" i="37"/>
  <c r="AD41" i="37"/>
  <c r="AD40" i="37"/>
  <c r="AD39" i="37"/>
  <c r="AD38" i="37"/>
  <c r="AD37" i="37"/>
  <c r="AD36" i="37"/>
  <c r="AD35" i="37"/>
  <c r="AD34" i="37"/>
  <c r="AD33" i="37"/>
  <c r="AD32" i="37"/>
  <c r="AD31" i="37"/>
  <c r="AD30" i="37"/>
  <c r="AD29" i="37"/>
  <c r="AD28" i="37"/>
  <c r="AD27" i="37"/>
  <c r="AD26" i="37"/>
  <c r="AD25" i="37"/>
  <c r="AD24" i="37"/>
  <c r="AD23" i="37"/>
  <c r="AD22" i="37"/>
  <c r="AD21" i="37"/>
  <c r="AD20" i="37"/>
  <c r="AD19" i="37"/>
  <c r="AD18" i="37"/>
  <c r="AD17" i="37"/>
  <c r="AD16" i="37"/>
  <c r="AD15" i="37"/>
  <c r="AD14" i="37"/>
  <c r="AD13" i="37"/>
  <c r="AD12" i="37"/>
  <c r="AD11" i="37"/>
  <c r="AD10" i="37"/>
  <c r="AD9" i="37"/>
  <c r="AD8" i="37"/>
  <c r="AD7" i="37"/>
  <c r="AD6" i="37"/>
  <c r="AD5" i="37"/>
  <c r="AD4" i="37"/>
  <c r="AD3" i="37"/>
  <c r="AD2" i="37"/>
  <c r="V2" i="37"/>
  <c r="AB46" i="37"/>
  <c r="AC46" i="37" s="1"/>
  <c r="AA46" i="37"/>
  <c r="Z46" i="37"/>
  <c r="Y46" i="37"/>
  <c r="W46" i="37"/>
  <c r="V46" i="37"/>
  <c r="T46" i="37"/>
  <c r="U46" i="37" s="1"/>
  <c r="S46" i="37"/>
  <c r="AB45" i="37"/>
  <c r="AC45" i="37" s="1"/>
  <c r="AA45" i="37"/>
  <c r="Z45" i="37"/>
  <c r="Y45" i="37"/>
  <c r="W45" i="37"/>
  <c r="V45" i="37"/>
  <c r="T45" i="37"/>
  <c r="U45" i="37" s="1"/>
  <c r="S45" i="37"/>
  <c r="AB44" i="37"/>
  <c r="AC44" i="37"/>
  <c r="AA44" i="37"/>
  <c r="Z44" i="37"/>
  <c r="Y44" i="37"/>
  <c r="W44" i="37"/>
  <c r="V44" i="37"/>
  <c r="T44" i="37"/>
  <c r="U44" i="37" s="1"/>
  <c r="S44" i="37"/>
  <c r="AB43" i="37"/>
  <c r="AC43" i="37" s="1"/>
  <c r="AA43" i="37"/>
  <c r="Z43" i="37"/>
  <c r="Y43" i="37"/>
  <c r="W43" i="37"/>
  <c r="V43" i="37"/>
  <c r="T43" i="37"/>
  <c r="U43" i="37" s="1"/>
  <c r="K43" i="37" s="1"/>
  <c r="S43" i="37"/>
  <c r="AB42" i="37"/>
  <c r="AC42" i="37" s="1"/>
  <c r="AA42" i="37"/>
  <c r="Z42" i="37"/>
  <c r="Y42" i="37"/>
  <c r="W42" i="37"/>
  <c r="V42" i="37"/>
  <c r="T42" i="37"/>
  <c r="U42" i="37"/>
  <c r="S42" i="37"/>
  <c r="AB41" i="37"/>
  <c r="AC41" i="37" s="1"/>
  <c r="AA41" i="37"/>
  <c r="Z41" i="37"/>
  <c r="Y41" i="37"/>
  <c r="W41" i="37"/>
  <c r="V41" i="37"/>
  <c r="T41" i="37"/>
  <c r="U41" i="37" s="1"/>
  <c r="S41" i="37"/>
  <c r="AB40" i="37"/>
  <c r="AC40" i="37" s="1"/>
  <c r="AA40" i="37"/>
  <c r="Z40" i="37"/>
  <c r="Y40" i="37"/>
  <c r="W40" i="37"/>
  <c r="V40" i="37"/>
  <c r="T40" i="37"/>
  <c r="U40" i="37" s="1"/>
  <c r="S40" i="37"/>
  <c r="AB39" i="37"/>
  <c r="AC39" i="37" s="1"/>
  <c r="AA39" i="37"/>
  <c r="Z39" i="37"/>
  <c r="Y39" i="37"/>
  <c r="W39" i="37"/>
  <c r="V39" i="37"/>
  <c r="T39" i="37"/>
  <c r="U39" i="37" s="1"/>
  <c r="S39" i="37"/>
  <c r="AB38" i="37"/>
  <c r="AC38" i="37"/>
  <c r="AA38" i="37"/>
  <c r="Z38" i="37"/>
  <c r="Y38" i="37"/>
  <c r="W38" i="37"/>
  <c r="V38" i="37"/>
  <c r="T38" i="37"/>
  <c r="U38" i="37" s="1"/>
  <c r="S38" i="37"/>
  <c r="AB37" i="37"/>
  <c r="AC37" i="37" s="1"/>
  <c r="AA37" i="37"/>
  <c r="Z37" i="37"/>
  <c r="Y37" i="37"/>
  <c r="W37" i="37"/>
  <c r="V37" i="37"/>
  <c r="T37" i="37"/>
  <c r="U37" i="37" s="1"/>
  <c r="S37" i="37"/>
  <c r="AB36" i="37"/>
  <c r="AC36" i="37" s="1"/>
  <c r="AA36" i="37"/>
  <c r="Z36" i="37"/>
  <c r="Y36" i="37"/>
  <c r="W36" i="37"/>
  <c r="V36" i="37"/>
  <c r="T36" i="37"/>
  <c r="U36" i="37" s="1"/>
  <c r="S36" i="37"/>
  <c r="AB35" i="37"/>
  <c r="AC35" i="37" s="1"/>
  <c r="AA35" i="37"/>
  <c r="Z35" i="37"/>
  <c r="Y35" i="37"/>
  <c r="W35" i="37"/>
  <c r="V35" i="37"/>
  <c r="T35" i="37"/>
  <c r="U35" i="37" s="1"/>
  <c r="S35" i="37"/>
  <c r="AB34" i="37"/>
  <c r="AC34" i="37" s="1"/>
  <c r="AA34" i="37"/>
  <c r="Z34" i="37"/>
  <c r="Y34" i="37"/>
  <c r="W34" i="37"/>
  <c r="V34" i="37"/>
  <c r="T34" i="37"/>
  <c r="U34" i="37" s="1"/>
  <c r="S34" i="37"/>
  <c r="AB33" i="37"/>
  <c r="AC33" i="37" s="1"/>
  <c r="AA33" i="37"/>
  <c r="Z33" i="37"/>
  <c r="Y33" i="37"/>
  <c r="W33" i="37"/>
  <c r="V33" i="37"/>
  <c r="T33" i="37"/>
  <c r="U33" i="37" s="1"/>
  <c r="S33" i="37"/>
  <c r="AB32" i="37"/>
  <c r="AC32" i="37"/>
  <c r="AA32" i="37"/>
  <c r="Z32" i="37"/>
  <c r="Y32" i="37"/>
  <c r="W32" i="37"/>
  <c r="V32" i="37"/>
  <c r="T32" i="37"/>
  <c r="U32" i="37" s="1"/>
  <c r="S32" i="37"/>
  <c r="AB31" i="37"/>
  <c r="AC31" i="37" s="1"/>
  <c r="AA31" i="37"/>
  <c r="Z31" i="37"/>
  <c r="Y31" i="37"/>
  <c r="W31" i="37"/>
  <c r="V31" i="37"/>
  <c r="T31" i="37"/>
  <c r="U31" i="37" s="1"/>
  <c r="S31" i="37"/>
  <c r="AB30" i="37"/>
  <c r="AC30" i="37" s="1"/>
  <c r="AA30" i="37"/>
  <c r="Z30" i="37"/>
  <c r="Y30" i="37"/>
  <c r="W30" i="37"/>
  <c r="V30" i="37"/>
  <c r="T30" i="37"/>
  <c r="U30" i="37" s="1"/>
  <c r="S30" i="37"/>
  <c r="AB29" i="37"/>
  <c r="AC29" i="37" s="1"/>
  <c r="AA29" i="37"/>
  <c r="Z29" i="37"/>
  <c r="Y29" i="37"/>
  <c r="W29" i="37"/>
  <c r="V29" i="37"/>
  <c r="T29" i="37"/>
  <c r="U29" i="37" s="1"/>
  <c r="S29" i="37"/>
  <c r="AB28" i="37"/>
  <c r="AC28" i="37"/>
  <c r="AA28" i="37"/>
  <c r="Z28" i="37"/>
  <c r="Y28" i="37"/>
  <c r="W28" i="37"/>
  <c r="V28" i="37"/>
  <c r="T28" i="37"/>
  <c r="U28" i="37" s="1"/>
  <c r="S28" i="37"/>
  <c r="AB27" i="37"/>
  <c r="AC27" i="37" s="1"/>
  <c r="AA27" i="37"/>
  <c r="Z27" i="37"/>
  <c r="Y27" i="37"/>
  <c r="W27" i="37"/>
  <c r="V27" i="37"/>
  <c r="T27" i="37"/>
  <c r="U27" i="37" s="1"/>
  <c r="S27" i="37"/>
  <c r="AB26" i="37"/>
  <c r="AC26" i="37" s="1"/>
  <c r="AA26" i="37"/>
  <c r="Z26" i="37"/>
  <c r="Y26" i="37"/>
  <c r="W26" i="37"/>
  <c r="V26" i="37"/>
  <c r="T26" i="37"/>
  <c r="U26" i="37" s="1"/>
  <c r="S26" i="37"/>
  <c r="AB25" i="37"/>
  <c r="AC25" i="37" s="1"/>
  <c r="AA25" i="37"/>
  <c r="Z25" i="37"/>
  <c r="Y25" i="37"/>
  <c r="W25" i="37"/>
  <c r="V25" i="37"/>
  <c r="T25" i="37"/>
  <c r="U25" i="37"/>
  <c r="S25" i="37"/>
  <c r="AB24" i="37"/>
  <c r="AC24" i="37" s="1"/>
  <c r="AA24" i="37"/>
  <c r="Z24" i="37"/>
  <c r="Y24" i="37"/>
  <c r="W24" i="37"/>
  <c r="V24" i="37"/>
  <c r="T24" i="37"/>
  <c r="U24" i="37" s="1"/>
  <c r="S24" i="37"/>
  <c r="AB23" i="37"/>
  <c r="AC23" i="37" s="1"/>
  <c r="AA23" i="37"/>
  <c r="Z23" i="37"/>
  <c r="Y23" i="37"/>
  <c r="W23" i="37"/>
  <c r="V23" i="37"/>
  <c r="T23" i="37"/>
  <c r="U23" i="37" s="1"/>
  <c r="S23" i="37"/>
  <c r="AB22" i="37"/>
  <c r="AC22" i="37"/>
  <c r="AA22" i="37"/>
  <c r="Z22" i="37"/>
  <c r="Y22" i="37"/>
  <c r="W22" i="37"/>
  <c r="V22" i="37"/>
  <c r="T22" i="37"/>
  <c r="U22" i="37" s="1"/>
  <c r="S22" i="37"/>
  <c r="AB21" i="37"/>
  <c r="AC21" i="37" s="1"/>
  <c r="AA21" i="37"/>
  <c r="Z21" i="37"/>
  <c r="Y21" i="37"/>
  <c r="W21" i="37"/>
  <c r="V21" i="37"/>
  <c r="T21" i="37"/>
  <c r="U21" i="37" s="1"/>
  <c r="S21" i="37"/>
  <c r="AB20" i="37"/>
  <c r="AC20" i="37" s="1"/>
  <c r="AA20" i="37"/>
  <c r="Z20" i="37"/>
  <c r="Y20" i="37"/>
  <c r="W20" i="37"/>
  <c r="V20" i="37"/>
  <c r="T20" i="37"/>
  <c r="U20" i="37" s="1"/>
  <c r="S20" i="37"/>
  <c r="AB19" i="37"/>
  <c r="AC19" i="37" s="1"/>
  <c r="AA19" i="37"/>
  <c r="Z19" i="37"/>
  <c r="Y19" i="37"/>
  <c r="W19" i="37"/>
  <c r="V19" i="37"/>
  <c r="T19" i="37"/>
  <c r="U19" i="37"/>
  <c r="S19" i="37"/>
  <c r="AB18" i="37"/>
  <c r="AC18" i="37" s="1"/>
  <c r="AA18" i="37"/>
  <c r="Z18" i="37"/>
  <c r="Y18" i="37"/>
  <c r="W18" i="37"/>
  <c r="V18" i="37"/>
  <c r="T18" i="37"/>
  <c r="U18" i="37" s="1"/>
  <c r="S18" i="37"/>
  <c r="AB17" i="37"/>
  <c r="AC17" i="37" s="1"/>
  <c r="AA17" i="37"/>
  <c r="Z17" i="37"/>
  <c r="Y17" i="37"/>
  <c r="W17" i="37"/>
  <c r="V17" i="37"/>
  <c r="T17" i="37"/>
  <c r="U17" i="37" s="1"/>
  <c r="S17" i="37"/>
  <c r="AB16" i="37"/>
  <c r="AC16" i="37" s="1"/>
  <c r="AA16" i="37"/>
  <c r="Z16" i="37"/>
  <c r="Y16" i="37"/>
  <c r="W16" i="37"/>
  <c r="V16" i="37"/>
  <c r="T16" i="37"/>
  <c r="U16" i="37" s="1"/>
  <c r="S16" i="37"/>
  <c r="AB15" i="37"/>
  <c r="AC15" i="37" s="1"/>
  <c r="AA15" i="37"/>
  <c r="Z15" i="37"/>
  <c r="Y15" i="37"/>
  <c r="W15" i="37"/>
  <c r="V15" i="37"/>
  <c r="T15" i="37"/>
  <c r="U15" i="37" s="1"/>
  <c r="S15" i="37"/>
  <c r="AB14" i="37"/>
  <c r="AC14" i="37" s="1"/>
  <c r="AA14" i="37"/>
  <c r="Z14" i="37"/>
  <c r="Y14" i="37"/>
  <c r="W14" i="37"/>
  <c r="V14" i="37"/>
  <c r="T14" i="37"/>
  <c r="U14" i="37" s="1"/>
  <c r="S14" i="37"/>
  <c r="AB13" i="37"/>
  <c r="AC13" i="37" s="1"/>
  <c r="AA13" i="37"/>
  <c r="Z13" i="37"/>
  <c r="Y13" i="37"/>
  <c r="W13" i="37"/>
  <c r="V13" i="37"/>
  <c r="T13" i="37"/>
  <c r="U13" i="37" s="1"/>
  <c r="S13" i="37"/>
  <c r="AB12" i="37"/>
  <c r="AC12" i="37" s="1"/>
  <c r="AA12" i="37"/>
  <c r="Z12" i="37"/>
  <c r="Y12" i="37"/>
  <c r="W12" i="37"/>
  <c r="V12" i="37"/>
  <c r="T12" i="37"/>
  <c r="U12" i="37" s="1"/>
  <c r="S12" i="37"/>
  <c r="AB11" i="37"/>
  <c r="AC11" i="37"/>
  <c r="AA11" i="37"/>
  <c r="Z11" i="37"/>
  <c r="Y11" i="37"/>
  <c r="W11" i="37"/>
  <c r="V11" i="37"/>
  <c r="T11" i="37"/>
  <c r="U11" i="37" s="1"/>
  <c r="S11" i="37"/>
  <c r="AB10" i="37"/>
  <c r="AC10" i="37" s="1"/>
  <c r="AA10" i="37"/>
  <c r="Z10" i="37"/>
  <c r="Y10" i="37"/>
  <c r="W10" i="37"/>
  <c r="V10" i="37"/>
  <c r="T10" i="37"/>
  <c r="S10" i="37"/>
  <c r="AB9" i="37"/>
  <c r="AC9" i="37"/>
  <c r="AA9" i="37"/>
  <c r="Z9" i="37"/>
  <c r="Y9" i="37"/>
  <c r="W9" i="37"/>
  <c r="V9" i="37"/>
  <c r="T9" i="37"/>
  <c r="U9" i="37" s="1"/>
  <c r="S9" i="37"/>
  <c r="AB8" i="37"/>
  <c r="AC8" i="37" s="1"/>
  <c r="AA8" i="37"/>
  <c r="Z8" i="37"/>
  <c r="Y8" i="37"/>
  <c r="W8" i="37"/>
  <c r="V8" i="37"/>
  <c r="T8" i="37"/>
  <c r="U8" i="37"/>
  <c r="S8" i="37"/>
  <c r="AB7" i="37"/>
  <c r="AC7" i="37" s="1"/>
  <c r="AA7" i="37"/>
  <c r="Z7" i="37"/>
  <c r="Y7" i="37"/>
  <c r="W7" i="37"/>
  <c r="V7" i="37"/>
  <c r="T7" i="37"/>
  <c r="U7" i="37" s="1"/>
  <c r="S7" i="37"/>
  <c r="AB6" i="37"/>
  <c r="AC6" i="37" s="1"/>
  <c r="M6" i="37" s="1"/>
  <c r="AA6" i="37"/>
  <c r="Z6" i="37"/>
  <c r="Y6" i="37"/>
  <c r="W6" i="37"/>
  <c r="V6" i="37"/>
  <c r="T6" i="37"/>
  <c r="S6" i="37"/>
  <c r="AB5" i="37"/>
  <c r="AC5" i="37" s="1"/>
  <c r="AA5" i="37"/>
  <c r="Z5" i="37"/>
  <c r="Y5" i="37"/>
  <c r="W5" i="37"/>
  <c r="V5" i="37"/>
  <c r="T5" i="37"/>
  <c r="U5" i="37" s="1"/>
  <c r="S5" i="37"/>
  <c r="AB4" i="37"/>
  <c r="AC4" i="37" s="1"/>
  <c r="AA4" i="37"/>
  <c r="Z4" i="37"/>
  <c r="Y4" i="37"/>
  <c r="W4" i="37"/>
  <c r="V4" i="37"/>
  <c r="T4" i="37"/>
  <c r="U4" i="37" s="1"/>
  <c r="S4" i="37"/>
  <c r="AB3" i="37"/>
  <c r="AC3" i="37" s="1"/>
  <c r="AA3" i="37"/>
  <c r="Z3" i="37"/>
  <c r="Y3" i="37"/>
  <c r="W3" i="37"/>
  <c r="V3" i="37"/>
  <c r="T3" i="37"/>
  <c r="U3" i="37" s="1"/>
  <c r="S3" i="37"/>
  <c r="AB2" i="37"/>
  <c r="AA2" i="37"/>
  <c r="Z2" i="37"/>
  <c r="T2" i="37"/>
  <c r="S2" i="37"/>
  <c r="A29" i="42"/>
  <c r="A5" i="42"/>
  <c r="AJ7" i="42"/>
  <c r="AR11" i="42" s="1"/>
  <c r="D226" i="41"/>
  <c r="D225" i="41"/>
  <c r="D224" i="41"/>
  <c r="D223" i="41"/>
  <c r="D222" i="41"/>
  <c r="D221" i="41"/>
  <c r="D220" i="41"/>
  <c r="D219" i="41"/>
  <c r="E219" i="41" s="1"/>
  <c r="F219" i="41" s="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E214" i="41" s="1"/>
  <c r="F214" i="41" s="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E141" i="41" s="1"/>
  <c r="D138" i="41"/>
  <c r="D137" i="41"/>
  <c r="E225" i="41"/>
  <c r="F225" i="41" s="1"/>
  <c r="E161" i="41"/>
  <c r="F161" i="41" s="1"/>
  <c r="E148" i="41"/>
  <c r="A1" i="42"/>
  <c r="S1" i="42"/>
  <c r="AL57" i="20"/>
  <c r="AK57" i="20"/>
  <c r="AG57" i="20"/>
  <c r="AH55" i="20"/>
  <c r="AN45" i="37" s="1"/>
  <c r="AE55" i="20"/>
  <c r="AH54" i="20"/>
  <c r="AN44" i="37" s="1"/>
  <c r="AE54" i="20"/>
  <c r="AH53" i="20"/>
  <c r="AN43" i="37" s="1"/>
  <c r="AE53" i="20"/>
  <c r="AH52" i="20"/>
  <c r="AN42" i="37" s="1"/>
  <c r="O42" i="37" s="1"/>
  <c r="AE52" i="20"/>
  <c r="AH51" i="20"/>
  <c r="AN41" i="37" s="1"/>
  <c r="O41" i="37"/>
  <c r="AE51" i="20"/>
  <c r="AH50" i="20"/>
  <c r="AN40" i="37" s="1"/>
  <c r="AE50" i="20"/>
  <c r="AH49" i="20"/>
  <c r="AN39" i="37" s="1"/>
  <c r="O39" i="37" s="1"/>
  <c r="AE49" i="20"/>
  <c r="AH48" i="20"/>
  <c r="AN38" i="37" s="1"/>
  <c r="AE48" i="20"/>
  <c r="AH47" i="20"/>
  <c r="AN37" i="37" s="1"/>
  <c r="AE47" i="20"/>
  <c r="AH46" i="20"/>
  <c r="AN36" i="37" s="1"/>
  <c r="AE46" i="20"/>
  <c r="AH45" i="20"/>
  <c r="AN35" i="37" s="1"/>
  <c r="AE45" i="20"/>
  <c r="AH44" i="20"/>
  <c r="AN34" i="37" s="1"/>
  <c r="AE44" i="20"/>
  <c r="AH43" i="20"/>
  <c r="AN33" i="37" s="1"/>
  <c r="AE43" i="20"/>
  <c r="AH42" i="20"/>
  <c r="AN32" i="37" s="1"/>
  <c r="O32" i="37" s="1"/>
  <c r="AE42" i="20"/>
  <c r="AH41" i="20"/>
  <c r="AN31" i="37" s="1"/>
  <c r="AE41" i="20"/>
  <c r="AH40" i="20"/>
  <c r="AN30" i="37" s="1"/>
  <c r="AE40" i="20"/>
  <c r="AH39" i="20"/>
  <c r="AN29" i="37" s="1"/>
  <c r="O29" i="37" s="1"/>
  <c r="AE39" i="20"/>
  <c r="AH38" i="20"/>
  <c r="AN28" i="37" s="1"/>
  <c r="AE38" i="20"/>
  <c r="AH37" i="20"/>
  <c r="AN27" i="37" s="1"/>
  <c r="O27" i="37" s="1"/>
  <c r="AE37" i="20"/>
  <c r="AH36" i="20"/>
  <c r="AN26" i="37" s="1"/>
  <c r="O26" i="37"/>
  <c r="AE36" i="20"/>
  <c r="AH35" i="20"/>
  <c r="AN25" i="37" s="1"/>
  <c r="AE35" i="20"/>
  <c r="AH34" i="20"/>
  <c r="AN24" i="37" s="1"/>
  <c r="O24" i="37" s="1"/>
  <c r="AE34" i="20"/>
  <c r="AH33" i="20"/>
  <c r="AN23" i="37" s="1"/>
  <c r="AE33" i="20"/>
  <c r="AH32" i="20"/>
  <c r="AN22" i="37" s="1"/>
  <c r="O22" i="37" s="1"/>
  <c r="AE32" i="20"/>
  <c r="AH31" i="20"/>
  <c r="AN21" i="37" s="1"/>
  <c r="O21" i="37"/>
  <c r="AE31" i="20"/>
  <c r="AH30" i="20"/>
  <c r="AN20" i="37" s="1"/>
  <c r="AE30" i="20"/>
  <c r="AH29" i="20"/>
  <c r="AN19" i="37" s="1"/>
  <c r="O19" i="37" s="1"/>
  <c r="AE29" i="20"/>
  <c r="AH28" i="20"/>
  <c r="AN18" i="37" s="1"/>
  <c r="O18" i="37"/>
  <c r="AE28" i="20"/>
  <c r="AH27" i="20"/>
  <c r="AN17" i="37" s="1"/>
  <c r="AE27" i="20"/>
  <c r="AH26" i="20"/>
  <c r="AN16" i="37" s="1"/>
  <c r="O16" i="37" s="1"/>
  <c r="AE26" i="20"/>
  <c r="AH25" i="20"/>
  <c r="AN15" i="37" s="1"/>
  <c r="O15" i="37"/>
  <c r="AE25" i="20"/>
  <c r="AH24" i="20"/>
  <c r="AN14" i="37" s="1"/>
  <c r="AE24" i="20"/>
  <c r="AH23" i="20"/>
  <c r="AN13" i="37" s="1"/>
  <c r="AE23" i="20"/>
  <c r="AH21" i="20"/>
  <c r="AN11" i="37" s="1"/>
  <c r="AE21" i="20"/>
  <c r="AH19" i="20"/>
  <c r="AN9" i="37" s="1"/>
  <c r="AE19" i="20"/>
  <c r="AH17" i="20"/>
  <c r="AN7" i="37" s="1"/>
  <c r="O7" i="37"/>
  <c r="AE17" i="20"/>
  <c r="X57" i="20"/>
  <c r="O57" i="20"/>
  <c r="AR13" i="20"/>
  <c r="AR14" i="20"/>
  <c r="AR15" i="20"/>
  <c r="AR16" i="20"/>
  <c r="AR17" i="20"/>
  <c r="AR18" i="20"/>
  <c r="AR19" i="20"/>
  <c r="AR20" i="20"/>
  <c r="AR21" i="20"/>
  <c r="AR22" i="20"/>
  <c r="AR23" i="20"/>
  <c r="AR24" i="20"/>
  <c r="AR25" i="20"/>
  <c r="AR26" i="20"/>
  <c r="AR27" i="20"/>
  <c r="AR28" i="20"/>
  <c r="AR29" i="20"/>
  <c r="AR30" i="20"/>
  <c r="AR31" i="20"/>
  <c r="AR32" i="20"/>
  <c r="AR33" i="20"/>
  <c r="AR34" i="20"/>
  <c r="AR35" i="20"/>
  <c r="AR36" i="20"/>
  <c r="AR37" i="20"/>
  <c r="AR38" i="20"/>
  <c r="AR39" i="20"/>
  <c r="AR40" i="20"/>
  <c r="AR41" i="20"/>
  <c r="AR42" i="20"/>
  <c r="AR43" i="20"/>
  <c r="AR44" i="20"/>
  <c r="AR45" i="20"/>
  <c r="AR46" i="20"/>
  <c r="AR47" i="20"/>
  <c r="AR48" i="20"/>
  <c r="AR49" i="20"/>
  <c r="AR50" i="20"/>
  <c r="AR51" i="20"/>
  <c r="AR52" i="20"/>
  <c r="AR53" i="20"/>
  <c r="AR54" i="20"/>
  <c r="AR55" i="20"/>
  <c r="AR56" i="20"/>
  <c r="AR12" i="20"/>
  <c r="AB57" i="20"/>
  <c r="S57" i="20"/>
  <c r="V58" i="20" s="1"/>
  <c r="J57" i="20"/>
  <c r="M58" i="20" s="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201" i="41"/>
  <c r="G202" i="41"/>
  <c r="G203" i="41"/>
  <c r="G204" i="41"/>
  <c r="G205" i="41"/>
  <c r="G206" i="41"/>
  <c r="G207" i="41"/>
  <c r="G208" i="41"/>
  <c r="G209" i="41"/>
  <c r="G210" i="41"/>
  <c r="G211" i="41"/>
  <c r="G212" i="41"/>
  <c r="G213" i="41"/>
  <c r="G214" i="41"/>
  <c r="G215" i="41"/>
  <c r="G216" i="41"/>
  <c r="G217" i="41"/>
  <c r="G218" i="41"/>
  <c r="G219" i="41"/>
  <c r="G220" i="41"/>
  <c r="G221" i="41"/>
  <c r="G222" i="41"/>
  <c r="G223" i="41"/>
  <c r="G224" i="41"/>
  <c r="G225" i="41"/>
  <c r="G226" i="41"/>
  <c r="G182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37" i="41"/>
  <c r="G2" i="41"/>
  <c r="G3" i="41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AQ13" i="20"/>
  <c r="AQ14" i="20"/>
  <c r="AQ15" i="20"/>
  <c r="AQ16" i="20"/>
  <c r="AQ17" i="20"/>
  <c r="AQ18" i="20"/>
  <c r="AQ19" i="20"/>
  <c r="AQ20" i="20"/>
  <c r="AQ21" i="20"/>
  <c r="AQ22" i="20"/>
  <c r="AH22" i="20"/>
  <c r="AN12" i="37" s="1"/>
  <c r="O12" i="37" s="1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Q12" i="20"/>
  <c r="AE12" i="20"/>
  <c r="AP12" i="20"/>
  <c r="Y12" i="20"/>
  <c r="AF2" i="37"/>
  <c r="AP13" i="20"/>
  <c r="Y13" i="20"/>
  <c r="AF3" i="37" s="1"/>
  <c r="AP14" i="20"/>
  <c r="Y14" i="20"/>
  <c r="AF4" i="37" s="1"/>
  <c r="AP15" i="20"/>
  <c r="V15" i="20"/>
  <c r="AP16" i="20"/>
  <c r="AP17" i="20"/>
  <c r="V17" i="20"/>
  <c r="AP18" i="20"/>
  <c r="Y18" i="20"/>
  <c r="AF8" i="37" s="1"/>
  <c r="AP19" i="20"/>
  <c r="AP20" i="20"/>
  <c r="Y20" i="20"/>
  <c r="AF10" i="37" s="1"/>
  <c r="AP21" i="20"/>
  <c r="V21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3" i="20"/>
  <c r="AP44" i="20"/>
  <c r="AP45" i="20"/>
  <c r="AP46" i="20"/>
  <c r="AP47" i="20"/>
  <c r="AP48" i="20"/>
  <c r="AP49" i="20"/>
  <c r="AP50" i="20"/>
  <c r="AP51" i="20"/>
  <c r="AP52" i="20"/>
  <c r="AP53" i="20"/>
  <c r="AP54" i="20"/>
  <c r="AP55" i="20"/>
  <c r="AP56" i="20"/>
  <c r="Y56" i="20"/>
  <c r="AF46" i="37" s="1"/>
  <c r="Y55" i="20"/>
  <c r="AF45" i="37"/>
  <c r="V55" i="20"/>
  <c r="Y54" i="20"/>
  <c r="AF44" i="37" s="1"/>
  <c r="M44" i="37" s="1"/>
  <c r="V54" i="20"/>
  <c r="Y53" i="20"/>
  <c r="AF43" i="37" s="1"/>
  <c r="V53" i="20"/>
  <c r="Y52" i="20"/>
  <c r="AF42" i="37" s="1"/>
  <c r="M42" i="37" s="1"/>
  <c r="V52" i="20"/>
  <c r="Y51" i="20"/>
  <c r="AF41" i="37" s="1"/>
  <c r="V51" i="20"/>
  <c r="Y50" i="20"/>
  <c r="AF40" i="37" s="1"/>
  <c r="V50" i="20"/>
  <c r="Y49" i="20"/>
  <c r="AF39" i="37"/>
  <c r="V49" i="20"/>
  <c r="Y48" i="20"/>
  <c r="AF38" i="37" s="1"/>
  <c r="V48" i="20"/>
  <c r="Y47" i="20"/>
  <c r="AF37" i="37" s="1"/>
  <c r="V47" i="20"/>
  <c r="Y46" i="20"/>
  <c r="AF36" i="37" s="1"/>
  <c r="V46" i="20"/>
  <c r="Y45" i="20"/>
  <c r="AF35" i="37"/>
  <c r="V45" i="20"/>
  <c r="Y44" i="20"/>
  <c r="AF34" i="37" s="1"/>
  <c r="V44" i="20"/>
  <c r="Y43" i="20"/>
  <c r="AF33" i="37" s="1"/>
  <c r="V43" i="20"/>
  <c r="Y42" i="20"/>
  <c r="AF32" i="37"/>
  <c r="M32" i="37" s="1"/>
  <c r="V42" i="20"/>
  <c r="Y41" i="20"/>
  <c r="AF31" i="37"/>
  <c r="V41" i="20"/>
  <c r="Y40" i="20"/>
  <c r="AF30" i="37" s="1"/>
  <c r="M30" i="37" s="1"/>
  <c r="V40" i="20"/>
  <c r="Y39" i="20"/>
  <c r="AF29" i="37"/>
  <c r="V39" i="20"/>
  <c r="Y38" i="20"/>
  <c r="AF28" i="37" s="1"/>
  <c r="V38" i="20"/>
  <c r="Y37" i="20"/>
  <c r="AF27" i="37" s="1"/>
  <c r="V37" i="20"/>
  <c r="Y36" i="20"/>
  <c r="AF26" i="37" s="1"/>
  <c r="V36" i="20"/>
  <c r="Y35" i="20"/>
  <c r="AF25" i="37" s="1"/>
  <c r="V35" i="20"/>
  <c r="Y34" i="20"/>
  <c r="AF24" i="37" s="1"/>
  <c r="V34" i="20"/>
  <c r="Y33" i="20"/>
  <c r="AF23" i="37"/>
  <c r="V33" i="20"/>
  <c r="Y32" i="20"/>
  <c r="AF22" i="37" s="1"/>
  <c r="V32" i="20"/>
  <c r="Y31" i="20"/>
  <c r="AF21" i="37" s="1"/>
  <c r="V31" i="20"/>
  <c r="Y30" i="20"/>
  <c r="AF20" i="37" s="1"/>
  <c r="M20" i="37" s="1"/>
  <c r="V30" i="20"/>
  <c r="Y29" i="20"/>
  <c r="AF19" i="37" s="1"/>
  <c r="V29" i="20"/>
  <c r="Y28" i="20"/>
  <c r="AF18" i="37" s="1"/>
  <c r="V28" i="20"/>
  <c r="Y27" i="20"/>
  <c r="AF17" i="37"/>
  <c r="M17" i="37" s="1"/>
  <c r="V27" i="20"/>
  <c r="Y26" i="20"/>
  <c r="AF16" i="37"/>
  <c r="M16" i="37" s="1"/>
  <c r="V26" i="20"/>
  <c r="Y25" i="20"/>
  <c r="AF15" i="37" s="1"/>
  <c r="V25" i="20"/>
  <c r="Y24" i="20"/>
  <c r="AF14" i="37" s="1"/>
  <c r="V24" i="20"/>
  <c r="Y23" i="20"/>
  <c r="AF13" i="37"/>
  <c r="V23" i="20"/>
  <c r="Y22" i="20"/>
  <c r="AF12" i="37" s="1"/>
  <c r="M12" i="37" s="1"/>
  <c r="V22" i="20"/>
  <c r="Y21" i="20"/>
  <c r="AF11" i="37" s="1"/>
  <c r="Y19" i="20"/>
  <c r="AF9" i="37" s="1"/>
  <c r="M9" i="37" s="1"/>
  <c r="V19" i="20"/>
  <c r="Y17" i="20"/>
  <c r="AF7" i="37" s="1"/>
  <c r="M7" i="37" s="1"/>
  <c r="Y16" i="20"/>
  <c r="AF6" i="37" s="1"/>
  <c r="V16" i="20"/>
  <c r="Y15" i="20"/>
  <c r="AF5" i="37" s="1"/>
  <c r="M5" i="37" s="1"/>
  <c r="AO12" i="20"/>
  <c r="M12" i="20" s="1"/>
  <c r="U2" i="37"/>
  <c r="F93" i="41"/>
  <c r="F102" i="41"/>
  <c r="F92" i="41"/>
  <c r="V12" i="20"/>
  <c r="AE14" i="20"/>
  <c r="AH14" i="20"/>
  <c r="AN4" i="37" s="1"/>
  <c r="O4" i="37" s="1"/>
  <c r="AE13" i="20"/>
  <c r="AH13" i="20"/>
  <c r="AN3" i="37" s="1"/>
  <c r="AH56" i="20"/>
  <c r="AN46" i="37" s="1"/>
  <c r="AE56" i="20"/>
  <c r="AH20" i="20"/>
  <c r="AN10" i="37" s="1"/>
  <c r="O10" i="37" s="1"/>
  <c r="AE20" i="20"/>
  <c r="AH18" i="20"/>
  <c r="AN8" i="37"/>
  <c r="O8" i="37" s="1"/>
  <c r="AE18" i="20"/>
  <c r="AH16" i="20"/>
  <c r="AN6" i="37"/>
  <c r="O6" i="37" s="1"/>
  <c r="AE16" i="20"/>
  <c r="AH15" i="20"/>
  <c r="AN5" i="37" s="1"/>
  <c r="AE15" i="20"/>
  <c r="V56" i="20"/>
  <c r="V18" i="20"/>
  <c r="V13" i="20"/>
  <c r="F47" i="41"/>
  <c r="F148" i="41"/>
  <c r="F48" i="41"/>
  <c r="V14" i="20"/>
  <c r="AH12" i="20"/>
  <c r="AN2" i="37" s="1"/>
  <c r="V20" i="20"/>
  <c r="P55" i="20"/>
  <c r="X45" i="37" s="1"/>
  <c r="P54" i="20"/>
  <c r="X44" i="37" s="1"/>
  <c r="P53" i="20"/>
  <c r="X43" i="37" s="1"/>
  <c r="P52" i="20"/>
  <c r="X42" i="37" s="1"/>
  <c r="K42" i="37" s="1"/>
  <c r="P51" i="20"/>
  <c r="X41" i="37" s="1"/>
  <c r="P50" i="20"/>
  <c r="X40" i="37"/>
  <c r="P49" i="20"/>
  <c r="X39" i="37" s="1"/>
  <c r="P48" i="20"/>
  <c r="X38" i="37" s="1"/>
  <c r="P47" i="20"/>
  <c r="X37" i="37" s="1"/>
  <c r="K37" i="37" s="1"/>
  <c r="P46" i="20"/>
  <c r="X36" i="37" s="1"/>
  <c r="K36" i="37" s="1"/>
  <c r="P45" i="20"/>
  <c r="X35" i="37" s="1"/>
  <c r="P44" i="20"/>
  <c r="X34" i="37" s="1"/>
  <c r="P43" i="20"/>
  <c r="X33" i="37" s="1"/>
  <c r="P42" i="20"/>
  <c r="X32" i="37" s="1"/>
  <c r="K32" i="37" s="1"/>
  <c r="P41" i="20"/>
  <c r="X31" i="37"/>
  <c r="P40" i="20"/>
  <c r="X30" i="37" s="1"/>
  <c r="P39" i="20"/>
  <c r="X29" i="37" s="1"/>
  <c r="P38" i="20"/>
  <c r="X28" i="37" s="1"/>
  <c r="P37" i="20"/>
  <c r="X27" i="37" s="1"/>
  <c r="K27" i="37"/>
  <c r="P36" i="20"/>
  <c r="X26" i="37" s="1"/>
  <c r="P35" i="20"/>
  <c r="X25" i="37" s="1"/>
  <c r="P34" i="20"/>
  <c r="X24" i="37"/>
  <c r="K24" i="37" s="1"/>
  <c r="P33" i="20"/>
  <c r="X23" i="37" s="1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AO13" i="20"/>
  <c r="P13" i="20"/>
  <c r="X3" i="37" s="1"/>
  <c r="AO14" i="20"/>
  <c r="AO15" i="20"/>
  <c r="P15" i="20"/>
  <c r="X5" i="37" s="1"/>
  <c r="AO16" i="20"/>
  <c r="AO17" i="20"/>
  <c r="P17" i="20"/>
  <c r="X7" i="37" s="1"/>
  <c r="AO18" i="20"/>
  <c r="M18" i="20"/>
  <c r="AO19" i="20"/>
  <c r="M19" i="20"/>
  <c r="P19" i="20"/>
  <c r="X9" i="37" s="1"/>
  <c r="K9" i="37" s="1"/>
  <c r="AO20" i="20"/>
  <c r="AO21" i="20"/>
  <c r="M21" i="20"/>
  <c r="AO22" i="20"/>
  <c r="P22" i="20"/>
  <c r="X12" i="37" s="1"/>
  <c r="AO23" i="20"/>
  <c r="P23" i="20"/>
  <c r="X13" i="37" s="1"/>
  <c r="AO24" i="20"/>
  <c r="M24" i="20"/>
  <c r="AO25" i="20"/>
  <c r="AO26" i="20"/>
  <c r="AO27" i="20"/>
  <c r="AO28" i="20"/>
  <c r="AO29" i="20"/>
  <c r="P29" i="20"/>
  <c r="X19" i="37" s="1"/>
  <c r="K19" i="37" s="1"/>
  <c r="AO30" i="20"/>
  <c r="AO31" i="20"/>
  <c r="P31" i="20"/>
  <c r="X21" i="37" s="1"/>
  <c r="AO32" i="20"/>
  <c r="P32" i="20"/>
  <c r="X22" i="37" s="1"/>
  <c r="AO33" i="20"/>
  <c r="AO34" i="20"/>
  <c r="AO35" i="20"/>
  <c r="AO36" i="20"/>
  <c r="AO37" i="20"/>
  <c r="AO38" i="20"/>
  <c r="AO39" i="20"/>
  <c r="AO40" i="20"/>
  <c r="AO41" i="20"/>
  <c r="AO42" i="20"/>
  <c r="AO43" i="20"/>
  <c r="AO44" i="20"/>
  <c r="AO45" i="20"/>
  <c r="AO46" i="20"/>
  <c r="AO47" i="20"/>
  <c r="AO48" i="20"/>
  <c r="AO49" i="20"/>
  <c r="AO50" i="20"/>
  <c r="AO51" i="20"/>
  <c r="AO52" i="20"/>
  <c r="AO53" i="20"/>
  <c r="AO54" i="20"/>
  <c r="AO55" i="20"/>
  <c r="AO56" i="20"/>
  <c r="M56" i="20"/>
  <c r="M31" i="20"/>
  <c r="M32" i="20"/>
  <c r="M23" i="20"/>
  <c r="P24" i="20"/>
  <c r="X14" i="37" s="1"/>
  <c r="P56" i="20"/>
  <c r="X46" i="37" s="1"/>
  <c r="P21" i="20"/>
  <c r="X11" i="37" s="1"/>
  <c r="M13" i="20"/>
  <c r="P18" i="20"/>
  <c r="X8" i="37" s="1"/>
  <c r="F64" i="41"/>
  <c r="M29" i="20"/>
  <c r="F63" i="41"/>
  <c r="F62" i="41"/>
  <c r="F61" i="41"/>
  <c r="F60" i="41"/>
  <c r="F59" i="41"/>
  <c r="F58" i="41"/>
  <c r="F57" i="41"/>
  <c r="M22" i="20"/>
  <c r="F56" i="41"/>
  <c r="F55" i="41"/>
  <c r="F54" i="41"/>
  <c r="F53" i="41"/>
  <c r="F52" i="41"/>
  <c r="F51" i="41"/>
  <c r="F50" i="41"/>
  <c r="F49" i="41"/>
  <c r="AE22" i="20"/>
  <c r="M14" i="37"/>
  <c r="M18" i="37"/>
  <c r="M26" i="20"/>
  <c r="P26" i="20"/>
  <c r="X16" i="37" s="1"/>
  <c r="K16" i="37" s="1"/>
  <c r="P25" i="20"/>
  <c r="X15" i="37" s="1"/>
  <c r="M25" i="20"/>
  <c r="P16" i="20"/>
  <c r="X6" i="37" s="1"/>
  <c r="M16" i="20"/>
  <c r="U6" i="37"/>
  <c r="P14" i="20"/>
  <c r="X4" i="37" s="1"/>
  <c r="M14" i="20"/>
  <c r="M15" i="20"/>
  <c r="P30" i="20"/>
  <c r="X20" i="37" s="1"/>
  <c r="M30" i="20"/>
  <c r="P28" i="20"/>
  <c r="X18" i="37" s="1"/>
  <c r="M28" i="20"/>
  <c r="P27" i="20"/>
  <c r="X17" i="37" s="1"/>
  <c r="K17" i="37" s="1"/>
  <c r="M27" i="20"/>
  <c r="M20" i="20"/>
  <c r="U10" i="37"/>
  <c r="P20" i="20"/>
  <c r="X10" i="37" s="1"/>
  <c r="AC2" i="37"/>
  <c r="F65" i="41"/>
  <c r="G30" i="20"/>
  <c r="G56" i="20"/>
  <c r="G40" i="20"/>
  <c r="G21" i="20"/>
  <c r="G22" i="20"/>
  <c r="G41" i="20"/>
  <c r="G16" i="20"/>
  <c r="G44" i="20"/>
  <c r="G38" i="20"/>
  <c r="G54" i="20"/>
  <c r="G46" i="20"/>
  <c r="G12" i="20"/>
  <c r="G24" i="20"/>
  <c r="G29" i="20"/>
  <c r="G47" i="20"/>
  <c r="G23" i="20"/>
  <c r="G34" i="20"/>
  <c r="G49" i="20"/>
  <c r="G37" i="20"/>
  <c r="G32" i="20"/>
  <c r="G13" i="20"/>
  <c r="G15" i="20"/>
  <c r="G18" i="20"/>
  <c r="G50" i="20"/>
  <c r="G26" i="20"/>
  <c r="G43" i="20"/>
  <c r="G52" i="20"/>
  <c r="G28" i="20"/>
  <c r="G53" i="20"/>
  <c r="G17" i="20"/>
  <c r="G20" i="20"/>
  <c r="G55" i="20"/>
  <c r="G25" i="20"/>
  <c r="G39" i="20"/>
  <c r="G51" i="20"/>
  <c r="G48" i="20"/>
  <c r="G31" i="20"/>
  <c r="G27" i="20"/>
  <c r="G33" i="20"/>
  <c r="G14" i="20"/>
  <c r="G36" i="20"/>
  <c r="G42" i="20"/>
  <c r="G35" i="20"/>
  <c r="G45" i="20"/>
  <c r="G19" i="20"/>
  <c r="AO13" i="42" l="1"/>
  <c r="E158" i="41"/>
  <c r="F158" i="41" s="1"/>
  <c r="E177" i="41"/>
  <c r="F177" i="41" s="1"/>
  <c r="E198" i="41"/>
  <c r="F198" i="41" s="1"/>
  <c r="M19" i="37"/>
  <c r="K31" i="37"/>
  <c r="K35" i="37"/>
  <c r="E31" i="41"/>
  <c r="F31" i="41" s="1"/>
  <c r="E159" i="41"/>
  <c r="F159" i="41" s="1"/>
  <c r="E191" i="41"/>
  <c r="E195" i="41"/>
  <c r="F195" i="41" s="1"/>
  <c r="E203" i="41"/>
  <c r="E215" i="41"/>
  <c r="F215" i="41" s="1"/>
  <c r="E223" i="41"/>
  <c r="K5" i="37"/>
  <c r="M8" i="37"/>
  <c r="K10" i="37"/>
  <c r="K12" i="37"/>
  <c r="M26" i="37"/>
  <c r="E220" i="41"/>
  <c r="F220" i="41" s="1"/>
  <c r="E183" i="41"/>
  <c r="M46" i="37"/>
  <c r="M10" i="37"/>
  <c r="O17" i="37"/>
  <c r="O33" i="37"/>
  <c r="M24" i="37"/>
  <c r="M40" i="37"/>
  <c r="K11" i="37"/>
  <c r="AE58" i="20"/>
  <c r="E197" i="41"/>
  <c r="F197" i="41" s="1"/>
  <c r="E208" i="41"/>
  <c r="F208" i="41" s="1"/>
  <c r="O14" i="37"/>
  <c r="O38" i="37"/>
  <c r="O35" i="37"/>
  <c r="AR7" i="42"/>
  <c r="E61" i="41"/>
  <c r="E93" i="41"/>
  <c r="E131" i="41"/>
  <c r="E80" i="41"/>
  <c r="E4" i="41"/>
  <c r="F4" i="41" s="1"/>
  <c r="E17" i="41"/>
  <c r="F17" i="41" s="1"/>
  <c r="K13" i="37"/>
  <c r="E115" i="41"/>
  <c r="M28" i="37"/>
  <c r="K15" i="37"/>
  <c r="K28" i="37"/>
  <c r="E38" i="41"/>
  <c r="F38" i="41" s="1"/>
  <c r="M36" i="37"/>
  <c r="E151" i="41"/>
  <c r="F151" i="41" s="1"/>
  <c r="E167" i="41"/>
  <c r="F167" i="41" s="1"/>
  <c r="E150" i="41"/>
  <c r="F150" i="41" s="1"/>
  <c r="E162" i="41"/>
  <c r="F162" i="41" s="1"/>
  <c r="E140" i="41"/>
  <c r="F140" i="41" s="1"/>
  <c r="E144" i="41"/>
  <c r="F144" i="41" s="1"/>
  <c r="E152" i="41"/>
  <c r="F152" i="41" s="1"/>
  <c r="E156" i="41"/>
  <c r="F156" i="41" s="1"/>
  <c r="E160" i="41"/>
  <c r="F160" i="41" s="1"/>
  <c r="E164" i="41"/>
  <c r="F164" i="41" s="1"/>
  <c r="E168" i="41"/>
  <c r="F168" i="41" s="1"/>
  <c r="F172" i="41"/>
  <c r="E172" i="41"/>
  <c r="E176" i="41"/>
  <c r="F176" i="41" s="1"/>
  <c r="E185" i="41"/>
  <c r="F185" i="41" s="1"/>
  <c r="E190" i="41"/>
  <c r="F190" i="41" s="1"/>
  <c r="E222" i="41"/>
  <c r="F222" i="41" s="1"/>
  <c r="E189" i="41"/>
  <c r="F189" i="41" s="1"/>
  <c r="E199" i="41"/>
  <c r="F199" i="41" s="1"/>
  <c r="E211" i="41"/>
  <c r="F211" i="41" s="1"/>
  <c r="E221" i="41"/>
  <c r="F221" i="41" s="1"/>
  <c r="E184" i="41"/>
  <c r="F184" i="41" s="1"/>
  <c r="E192" i="41"/>
  <c r="F192" i="41" s="1"/>
  <c r="E196" i="41"/>
  <c r="F196" i="41" s="1"/>
  <c r="E200" i="41"/>
  <c r="F200" i="41" s="1"/>
  <c r="E204" i="41"/>
  <c r="E212" i="41"/>
  <c r="F212" i="41" s="1"/>
  <c r="E216" i="41"/>
  <c r="F216" i="41" s="1"/>
  <c r="E224" i="41"/>
  <c r="F224" i="41" s="1"/>
  <c r="K8" i="37"/>
  <c r="K44" i="37"/>
  <c r="E77" i="41"/>
  <c r="F204" i="41"/>
  <c r="E170" i="41"/>
  <c r="F170" i="41" s="1"/>
  <c r="E207" i="41"/>
  <c r="F207" i="41" s="1"/>
  <c r="E149" i="41"/>
  <c r="F149" i="41" s="1"/>
  <c r="E188" i="41"/>
  <c r="F188" i="41" s="1"/>
  <c r="E157" i="41"/>
  <c r="F157" i="41" s="1"/>
  <c r="M3" i="37"/>
  <c r="O30" i="37"/>
  <c r="O34" i="37"/>
  <c r="O3" i="37"/>
  <c r="E26" i="41"/>
  <c r="F26" i="41" s="1"/>
  <c r="E178" i="41"/>
  <c r="F178" i="41" s="1"/>
  <c r="E166" i="41"/>
  <c r="F166" i="41" s="1"/>
  <c r="E146" i="41"/>
  <c r="F146" i="41" s="1"/>
  <c r="E205" i="41"/>
  <c r="F205" i="41" s="1"/>
  <c r="E173" i="41"/>
  <c r="F173" i="41" s="1"/>
  <c r="E145" i="41"/>
  <c r="F145" i="41" s="1"/>
  <c r="E206" i="41"/>
  <c r="F206" i="41" s="1"/>
  <c r="E226" i="41"/>
  <c r="F226" i="41" s="1"/>
  <c r="E139" i="41"/>
  <c r="F139" i="41" s="1"/>
  <c r="F141" i="41"/>
  <c r="E153" i="41"/>
  <c r="F153" i="41" s="1"/>
  <c r="E165" i="41"/>
  <c r="F165" i="41" s="1"/>
  <c r="E181" i="41"/>
  <c r="F181" i="41" s="1"/>
  <c r="K39" i="37"/>
  <c r="E64" i="41"/>
  <c r="M4" i="37"/>
  <c r="K21" i="37"/>
  <c r="K25" i="37"/>
  <c r="K38" i="37"/>
  <c r="O46" i="37"/>
  <c r="M11" i="37"/>
  <c r="M13" i="37"/>
  <c r="M22" i="37"/>
  <c r="M38" i="37"/>
  <c r="O11" i="37"/>
  <c r="O36" i="37"/>
  <c r="E174" i="41"/>
  <c r="F174" i="41" s="1"/>
  <c r="E154" i="41"/>
  <c r="F154" i="41" s="1"/>
  <c r="E213" i="41"/>
  <c r="F213" i="41" s="1"/>
  <c r="E169" i="41"/>
  <c r="F169" i="41" s="1"/>
  <c r="E182" i="41"/>
  <c r="F182" i="41" s="1"/>
  <c r="E193" i="41"/>
  <c r="F193" i="41" s="1"/>
  <c r="E201" i="41"/>
  <c r="F201" i="41" s="1"/>
  <c r="E209" i="41"/>
  <c r="F209" i="41" s="1"/>
  <c r="E217" i="41"/>
  <c r="F217" i="41" s="1"/>
  <c r="E186" i="41"/>
  <c r="F186" i="41" s="1"/>
  <c r="E194" i="41"/>
  <c r="F194" i="41" s="1"/>
  <c r="E202" i="41"/>
  <c r="F202" i="41" s="1"/>
  <c r="E210" i="41"/>
  <c r="F210" i="41" s="1"/>
  <c r="E218" i="41"/>
  <c r="F218" i="41" s="1"/>
  <c r="M15" i="37"/>
  <c r="O44" i="37"/>
  <c r="K14" i="37"/>
  <c r="K33" i="37"/>
  <c r="K41" i="37"/>
  <c r="O5" i="37"/>
  <c r="M34" i="37"/>
  <c r="E143" i="41"/>
  <c r="F143" i="41" s="1"/>
  <c r="E175" i="41"/>
  <c r="F175" i="41" s="1"/>
  <c r="F183" i="41"/>
  <c r="E187" i="41"/>
  <c r="F187" i="41" s="1"/>
  <c r="F191" i="41"/>
  <c r="F203" i="41"/>
  <c r="F223" i="41"/>
  <c r="K23" i="37"/>
  <c r="O13" i="37"/>
  <c r="O25" i="37"/>
  <c r="O37" i="37"/>
  <c r="O45" i="37"/>
  <c r="O31" i="37"/>
  <c r="E14" i="41"/>
  <c r="F14" i="41" s="1"/>
  <c r="K29" i="37"/>
  <c r="K34" i="37"/>
  <c r="K45" i="37"/>
  <c r="O9" i="37"/>
  <c r="O20" i="37"/>
  <c r="O23" i="37"/>
  <c r="O28" i="37"/>
  <c r="O40" i="37"/>
  <c r="O43" i="37"/>
  <c r="K6" i="37"/>
  <c r="E138" i="41"/>
  <c r="F138" i="41" s="1"/>
  <c r="E142" i="41"/>
  <c r="F142" i="41" s="1"/>
  <c r="K4" i="37"/>
  <c r="K22" i="37"/>
  <c r="K26" i="37"/>
  <c r="K30" i="37"/>
  <c r="M37" i="37"/>
  <c r="M41" i="37"/>
  <c r="E97" i="41"/>
  <c r="E101" i="41"/>
  <c r="E104" i="41"/>
  <c r="E108" i="41"/>
  <c r="E112" i="41"/>
  <c r="E116" i="41"/>
  <c r="E120" i="41"/>
  <c r="E124" i="41"/>
  <c r="E128" i="41"/>
  <c r="E132" i="41"/>
  <c r="E136" i="41"/>
  <c r="E3" i="41"/>
  <c r="F3" i="41" s="1"/>
  <c r="E10" i="41"/>
  <c r="F10" i="41" s="1"/>
  <c r="E12" i="41"/>
  <c r="F12" i="41" s="1"/>
  <c r="E18" i="41"/>
  <c r="F18" i="41" s="1"/>
  <c r="E24" i="41"/>
  <c r="F24" i="41" s="1"/>
  <c r="E36" i="41"/>
  <c r="F36" i="41" s="1"/>
  <c r="E46" i="41"/>
  <c r="F46" i="41" s="1"/>
  <c r="E52" i="41"/>
  <c r="E60" i="41"/>
  <c r="E68" i="41"/>
  <c r="E76" i="41"/>
  <c r="E84" i="41"/>
  <c r="E13" i="41"/>
  <c r="F13" i="41" s="1"/>
  <c r="E21" i="41"/>
  <c r="F21" i="41" s="1"/>
  <c r="E33" i="41"/>
  <c r="F33" i="41" s="1"/>
  <c r="E41" i="41"/>
  <c r="F41" i="41" s="1"/>
  <c r="E49" i="41"/>
  <c r="E57" i="41"/>
  <c r="E65" i="41"/>
  <c r="E73" i="41"/>
  <c r="E81" i="41"/>
  <c r="E89" i="41"/>
  <c r="E6" i="41"/>
  <c r="F6" i="41" s="1"/>
  <c r="E94" i="41"/>
  <c r="E98" i="41"/>
  <c r="E102" i="41"/>
  <c r="E105" i="41"/>
  <c r="E109" i="41"/>
  <c r="E113" i="41"/>
  <c r="E117" i="41"/>
  <c r="E121" i="41"/>
  <c r="E125" i="41"/>
  <c r="E129" i="41"/>
  <c r="E133" i="41"/>
  <c r="E92" i="41"/>
  <c r="E7" i="41"/>
  <c r="F7" i="41" s="1"/>
  <c r="E20" i="41"/>
  <c r="F20" i="41" s="1"/>
  <c r="E30" i="41"/>
  <c r="F30" i="41" s="1"/>
  <c r="E42" i="41"/>
  <c r="F42" i="41" s="1"/>
  <c r="E48" i="41"/>
  <c r="E54" i="41"/>
  <c r="E62" i="41"/>
  <c r="E70" i="41"/>
  <c r="E78" i="41"/>
  <c r="E86" i="41"/>
  <c r="E15" i="41"/>
  <c r="F15" i="41" s="1"/>
  <c r="E23" i="41"/>
  <c r="F23" i="41" s="1"/>
  <c r="E29" i="41"/>
  <c r="F29" i="41" s="1"/>
  <c r="E35" i="41"/>
  <c r="F35" i="41" s="1"/>
  <c r="E43" i="41"/>
  <c r="F43" i="41" s="1"/>
  <c r="E51" i="41"/>
  <c r="E59" i="41"/>
  <c r="E67" i="41"/>
  <c r="E75" i="41"/>
  <c r="E83" i="41"/>
  <c r="E91" i="41"/>
  <c r="E11" i="41"/>
  <c r="F11" i="41" s="1"/>
  <c r="E95" i="41"/>
  <c r="E99" i="41"/>
  <c r="E106" i="41"/>
  <c r="E110" i="41"/>
  <c r="E114" i="41"/>
  <c r="E118" i="41"/>
  <c r="E122" i="41"/>
  <c r="E126" i="41"/>
  <c r="E130" i="41"/>
  <c r="E134" i="41"/>
  <c r="E5" i="41"/>
  <c r="F5" i="41" s="1"/>
  <c r="E87" i="41"/>
  <c r="E71" i="41"/>
  <c r="E55" i="41"/>
  <c r="E39" i="41"/>
  <c r="F39" i="41" s="1"/>
  <c r="E27" i="41"/>
  <c r="F27" i="41" s="1"/>
  <c r="E90" i="41"/>
  <c r="E74" i="41"/>
  <c r="E58" i="41"/>
  <c r="E34" i="41"/>
  <c r="F34" i="41" s="1"/>
  <c r="E22" i="41"/>
  <c r="F22" i="41" s="1"/>
  <c r="E2" i="41"/>
  <c r="F2" i="41" s="1"/>
  <c r="E127" i="41"/>
  <c r="E111" i="41"/>
  <c r="E100" i="41"/>
  <c r="E9" i="41"/>
  <c r="F9" i="41" s="1"/>
  <c r="E85" i="41"/>
  <c r="E69" i="41"/>
  <c r="E53" i="41"/>
  <c r="E37" i="41"/>
  <c r="F37" i="41" s="1"/>
  <c r="E25" i="41"/>
  <c r="F25" i="41" s="1"/>
  <c r="E88" i="41"/>
  <c r="E72" i="41"/>
  <c r="E56" i="41"/>
  <c r="E44" i="41"/>
  <c r="F44" i="41" s="1"/>
  <c r="E32" i="41"/>
  <c r="F32" i="41" s="1"/>
  <c r="E47" i="41"/>
  <c r="E123" i="41"/>
  <c r="E107" i="41"/>
  <c r="E96" i="41"/>
  <c r="E8" i="41"/>
  <c r="F8" i="41" s="1"/>
  <c r="E79" i="41"/>
  <c r="E63" i="41"/>
  <c r="E45" i="41"/>
  <c r="F45" i="41" s="1"/>
  <c r="E19" i="41"/>
  <c r="F19" i="41" s="1"/>
  <c r="E82" i="41"/>
  <c r="E66" i="41"/>
  <c r="E50" i="41"/>
  <c r="E40" i="41"/>
  <c r="F40" i="41" s="1"/>
  <c r="E28" i="41"/>
  <c r="F28" i="41" s="1"/>
  <c r="E16" i="41"/>
  <c r="F16" i="41" s="1"/>
  <c r="E135" i="41"/>
  <c r="E119" i="41"/>
  <c r="E103" i="41"/>
  <c r="P12" i="20"/>
  <c r="X2" i="37" s="1"/>
  <c r="K2" i="37" s="1"/>
  <c r="AR9" i="42"/>
  <c r="AR13" i="42"/>
  <c r="AU13" i="42" s="1"/>
  <c r="F30" i="37"/>
  <c r="F44" i="37"/>
  <c r="F22" i="37"/>
  <c r="F26" i="37"/>
  <c r="F17" i="37"/>
  <c r="F6" i="37"/>
  <c r="F39" i="37"/>
  <c r="F27" i="37"/>
  <c r="F7" i="37"/>
  <c r="F25" i="37"/>
  <c r="F33" i="37"/>
  <c r="F37" i="37"/>
  <c r="F14" i="37"/>
  <c r="F9" i="37"/>
  <c r="F36" i="37"/>
  <c r="F12" i="37"/>
  <c r="F46" i="37"/>
  <c r="F41" i="37"/>
  <c r="F34" i="37"/>
  <c r="F4" i="37"/>
  <c r="F21" i="37"/>
  <c r="F15" i="37"/>
  <c r="F35" i="37"/>
  <c r="F45" i="37"/>
  <c r="F43" i="37"/>
  <c r="F24" i="37"/>
  <c r="F32" i="37"/>
  <c r="F40" i="37"/>
  <c r="F8" i="37"/>
  <c r="F16" i="37"/>
  <c r="F3" i="37"/>
  <c r="F11" i="37"/>
  <c r="F20" i="37"/>
  <c r="F2" i="37"/>
  <c r="F28" i="37"/>
  <c r="F29" i="37"/>
  <c r="F23" i="37"/>
  <c r="F38" i="37"/>
  <c r="F31" i="37"/>
  <c r="F42" i="37"/>
  <c r="F10" i="37"/>
  <c r="F18" i="37"/>
  <c r="F5" i="37"/>
  <c r="F13" i="37"/>
  <c r="F19" i="37"/>
  <c r="M43" i="37"/>
  <c r="K18" i="37"/>
  <c r="M31" i="37"/>
  <c r="K46" i="37"/>
  <c r="K20" i="37"/>
  <c r="K3" i="37"/>
  <c r="M23" i="37"/>
  <c r="M27" i="37"/>
  <c r="K40" i="37"/>
  <c r="O2" i="37"/>
  <c r="M2" i="37"/>
  <c r="AO7" i="42"/>
  <c r="AO11" i="42"/>
  <c r="AU11" i="42" s="1"/>
  <c r="AO9" i="42"/>
  <c r="AU9" i="42" s="1"/>
  <c r="M35" i="37"/>
  <c r="M21" i="37"/>
  <c r="M25" i="37"/>
  <c r="M29" i="37"/>
  <c r="M33" i="37"/>
  <c r="M39" i="37"/>
  <c r="M45" i="37"/>
  <c r="E179" i="41"/>
  <c r="F179" i="41" s="1"/>
  <c r="E171" i="41"/>
  <c r="F171" i="41" s="1"/>
  <c r="E163" i="41"/>
  <c r="F163" i="41" s="1"/>
  <c r="E155" i="41"/>
  <c r="F155" i="41" s="1"/>
  <c r="E147" i="41"/>
  <c r="F147" i="41" s="1"/>
  <c r="E180" i="41"/>
  <c r="F180" i="41" s="1"/>
  <c r="E137" i="41"/>
  <c r="F137" i="41" s="1"/>
  <c r="K7" i="37"/>
  <c r="AU7" i="42" l="1"/>
  <c r="H16" i="42"/>
  <c r="H29" i="42"/>
  <c r="Z9" i="42"/>
  <c r="AO15" i="42"/>
  <c r="AB1" i="20" s="1"/>
  <c r="K17" i="42"/>
  <c r="W31" i="42"/>
  <c r="AF33" i="42"/>
  <c r="T20" i="42"/>
  <c r="Z25" i="42"/>
  <c r="Z40" i="42"/>
  <c r="N45" i="42"/>
  <c r="H31" i="42"/>
  <c r="Q17" i="42"/>
  <c r="T22" i="42"/>
  <c r="N7" i="42"/>
  <c r="H30" i="42"/>
  <c r="Z6" i="42"/>
  <c r="K44" i="42"/>
  <c r="W39" i="42"/>
  <c r="K24" i="42"/>
  <c r="Q45" i="42"/>
  <c r="H45" i="42"/>
  <c r="AF29" i="42"/>
  <c r="AF15" i="42"/>
  <c r="Q21" i="42"/>
  <c r="AC43" i="42"/>
  <c r="N41" i="42"/>
  <c r="T28" i="42"/>
  <c r="AC12" i="42"/>
  <c r="AF17" i="42"/>
  <c r="E30" i="42"/>
  <c r="Q8" i="42"/>
  <c r="W25" i="42"/>
  <c r="K35" i="42"/>
  <c r="W17" i="42"/>
  <c r="AC46" i="42"/>
  <c r="Q46" i="42"/>
  <c r="K16" i="42"/>
  <c r="AF43" i="42"/>
  <c r="Z15" i="42"/>
  <c r="H11" i="42"/>
  <c r="AF27" i="42"/>
  <c r="N26" i="42"/>
  <c r="AF5" i="42"/>
  <c r="AF26" i="42"/>
  <c r="Q43" i="42"/>
  <c r="Z33" i="42"/>
  <c r="T25" i="42"/>
  <c r="W5" i="42"/>
  <c r="N24" i="42"/>
  <c r="W43" i="42"/>
  <c r="AC33" i="42"/>
  <c r="N43" i="42"/>
  <c r="Z35" i="42"/>
  <c r="E44" i="42"/>
  <c r="W22" i="42"/>
  <c r="W14" i="42"/>
  <c r="T27" i="42"/>
  <c r="Z19" i="42"/>
  <c r="AC11" i="42"/>
  <c r="T42" i="42"/>
  <c r="Q35" i="42"/>
  <c r="H47" i="42"/>
  <c r="AF39" i="42"/>
  <c r="AC32" i="42"/>
  <c r="K27" i="42"/>
  <c r="Q19" i="42"/>
  <c r="T11" i="42"/>
  <c r="W24" i="42"/>
  <c r="Q16" i="42"/>
  <c r="H9" i="42"/>
  <c r="Q5" i="42"/>
  <c r="K18" i="42"/>
  <c r="H7" i="42"/>
  <c r="T8" i="42"/>
  <c r="E12" i="42"/>
  <c r="Q42" i="42"/>
  <c r="Z30" i="42"/>
  <c r="AC37" i="42"/>
  <c r="AF44" i="42"/>
  <c r="E34" i="42"/>
  <c r="W47" i="42"/>
  <c r="N38" i="42"/>
  <c r="N47" i="42"/>
  <c r="AC38" i="42"/>
  <c r="Z31" i="42"/>
  <c r="H26" i="42"/>
  <c r="N18" i="42"/>
  <c r="K29" i="42"/>
  <c r="K23" i="42"/>
  <c r="K15" i="42"/>
  <c r="W45" i="42"/>
  <c r="T38" i="42"/>
  <c r="Q31" i="42"/>
  <c r="H43" i="42"/>
  <c r="AF35" i="42"/>
  <c r="E46" i="42"/>
  <c r="AC22" i="42"/>
  <c r="AC14" i="42"/>
  <c r="Z27" i="42"/>
  <c r="AF19" i="42"/>
  <c r="H12" i="42"/>
  <c r="E25" i="42"/>
  <c r="Q7" i="42"/>
  <c r="K10" i="42"/>
  <c r="H8" i="42"/>
  <c r="W26" i="42"/>
  <c r="Z21" i="42"/>
  <c r="H33" i="42"/>
  <c r="N30" i="42"/>
  <c r="E31" i="42"/>
  <c r="T13" i="42"/>
  <c r="Q27" i="42"/>
  <c r="AF41" i="42"/>
  <c r="N42" i="42"/>
  <c r="AF36" i="42"/>
  <c r="K25" i="42"/>
  <c r="K20" i="42"/>
  <c r="AF42" i="42"/>
  <c r="T47" i="42"/>
  <c r="N33" i="42"/>
  <c r="AC19" i="42"/>
  <c r="H25" i="42"/>
  <c r="T9" i="42"/>
  <c r="E11" i="42"/>
  <c r="AF8" i="42"/>
  <c r="H23" i="42"/>
  <c r="H38" i="42"/>
  <c r="E42" i="42"/>
  <c r="Q23" i="42"/>
  <c r="E8" i="42"/>
  <c r="AF48" i="42"/>
  <c r="W32" i="42"/>
  <c r="AC24" i="42"/>
  <c r="AF46" i="42"/>
  <c r="Z32" i="42"/>
  <c r="N37" i="42"/>
  <c r="T24" i="42"/>
  <c r="E29" i="42"/>
  <c r="Q13" i="42"/>
  <c r="Z8" i="42"/>
  <c r="Q9" i="42"/>
  <c r="Z43" i="42"/>
  <c r="Z14" i="42"/>
  <c r="K46" i="42"/>
  <c r="Q14" i="42"/>
  <c r="E10" i="42"/>
  <c r="E21" i="42"/>
  <c r="Z38" i="42"/>
  <c r="N39" i="42"/>
  <c r="T26" i="42"/>
  <c r="W29" i="42"/>
  <c r="W15" i="42"/>
  <c r="AF38" i="42"/>
  <c r="T43" i="42"/>
  <c r="N29" i="42"/>
  <c r="N15" i="42"/>
  <c r="Q20" i="42"/>
  <c r="E20" i="42"/>
  <c r="W10" i="42"/>
  <c r="E13" i="42"/>
  <c r="AF45" i="42"/>
  <c r="Q41" i="42"/>
  <c r="H24" i="42"/>
  <c r="Z42" i="42"/>
  <c r="AC42" i="42"/>
  <c r="K22" i="42"/>
  <c r="AF13" i="42"/>
  <c r="N19" i="42"/>
  <c r="Q11" i="42"/>
  <c r="AF34" i="42"/>
  <c r="T39" i="42"/>
  <c r="Q32" i="42"/>
  <c r="AF18" i="42"/>
  <c r="AC23" i="42"/>
  <c r="W8" i="42"/>
  <c r="E14" i="42"/>
  <c r="K14" i="42"/>
  <c r="Y56" i="42"/>
  <c r="E32" i="42"/>
  <c r="E17" i="42"/>
  <c r="AC34" i="42"/>
  <c r="E16" i="42"/>
  <c r="E40" i="42"/>
  <c r="AC35" i="42"/>
  <c r="W27" i="42"/>
  <c r="AC16" i="42"/>
  <c r="T7" i="42"/>
  <c r="AC18" i="42"/>
  <c r="T18" i="42"/>
  <c r="W7" i="42"/>
  <c r="K19" i="42"/>
  <c r="AC39" i="42"/>
  <c r="K30" i="42"/>
  <c r="W21" i="42"/>
  <c r="AF7" i="42"/>
  <c r="H15" i="42"/>
  <c r="AF31" i="42"/>
  <c r="AF40" i="42"/>
  <c r="H41" i="42"/>
  <c r="N28" i="42"/>
  <c r="W12" i="42"/>
  <c r="Z17" i="42"/>
  <c r="AC47" i="42"/>
  <c r="W33" i="42"/>
  <c r="K38" i="42"/>
  <c r="Q25" i="42"/>
  <c r="E43" i="42"/>
  <c r="T14" i="42"/>
  <c r="W9" i="42"/>
  <c r="E27" i="42"/>
  <c r="AC9" i="42"/>
  <c r="T32" i="42"/>
  <c r="Z46" i="42"/>
  <c r="E19" i="42"/>
  <c r="W35" i="42"/>
  <c r="H37" i="42"/>
  <c r="AF23" i="42"/>
  <c r="AC28" i="42"/>
  <c r="K13" i="42"/>
  <c r="Z36" i="42"/>
  <c r="Q48" i="42"/>
  <c r="K34" i="42"/>
  <c r="Z20" i="42"/>
  <c r="AF25" i="42"/>
  <c r="Q10" i="42"/>
  <c r="E22" i="42"/>
  <c r="N6" i="42"/>
  <c r="E45" i="42"/>
  <c r="W36" i="42"/>
  <c r="E9" i="42"/>
  <c r="N31" i="42"/>
  <c r="K47" i="42"/>
  <c r="AF16" i="42"/>
  <c r="Q39" i="42"/>
  <c r="Z29" i="42"/>
  <c r="AC20" i="42"/>
  <c r="Z5" i="42"/>
  <c r="E28" i="42"/>
  <c r="AF30" i="42"/>
  <c r="Q15" i="42"/>
  <c r="K39" i="42"/>
  <c r="W20" i="42"/>
  <c r="AF47" i="42"/>
  <c r="N20" i="42"/>
  <c r="AF9" i="42"/>
  <c r="E26" i="42"/>
  <c r="Z48" i="42"/>
  <c r="H39" i="42"/>
  <c r="N27" i="42"/>
  <c r="AF6" i="42"/>
  <c r="S51" i="42"/>
  <c r="P51" i="42"/>
  <c r="J52" i="42"/>
  <c r="S53" i="42"/>
  <c r="Y55" i="42"/>
  <c r="V56" i="42"/>
  <c r="J54" i="42"/>
  <c r="S54" i="42"/>
  <c r="P53" i="42"/>
  <c r="V55" i="42"/>
  <c r="S52" i="42"/>
  <c r="V53" i="42"/>
  <c r="S55" i="42"/>
  <c r="M55" i="42"/>
  <c r="J56" i="42"/>
  <c r="J53" i="42"/>
  <c r="M53" i="42"/>
  <c r="V52" i="42"/>
  <c r="Y53" i="42"/>
  <c r="S56" i="42"/>
  <c r="V54" i="42"/>
  <c r="P56" i="42"/>
  <c r="V51" i="42"/>
  <c r="M56" i="42"/>
  <c r="J55" i="42"/>
  <c r="M54" i="42"/>
  <c r="P52" i="42"/>
  <c r="Y54" i="42"/>
  <c r="Y52" i="42"/>
  <c r="P54" i="42"/>
  <c r="P55" i="42"/>
  <c r="AC41" i="42"/>
  <c r="H32" i="42"/>
  <c r="Q34" i="42"/>
  <c r="AF20" i="42"/>
  <c r="K26" i="42"/>
  <c r="N14" i="42"/>
  <c r="Z44" i="42"/>
  <c r="W37" i="42"/>
  <c r="T30" i="42"/>
  <c r="K42" i="42"/>
  <c r="M52" i="42"/>
  <c r="M51" i="42"/>
  <c r="J51" i="42"/>
  <c r="Y51" i="42"/>
  <c r="E15" i="42"/>
  <c r="T41" i="42"/>
  <c r="Z28" i="42"/>
  <c r="H13" i="42"/>
  <c r="N22" i="42"/>
  <c r="Q18" i="42"/>
  <c r="N48" i="42"/>
  <c r="K41" i="42"/>
  <c r="H34" i="42"/>
  <c r="T31" i="42"/>
  <c r="Z7" i="42"/>
  <c r="K7" i="42"/>
  <c r="E36" i="42"/>
  <c r="H19" i="42"/>
  <c r="N9" i="42"/>
  <c r="W38" i="42"/>
  <c r="AF14" i="42"/>
  <c r="E23" i="42"/>
  <c r="H35" i="42"/>
  <c r="AF21" i="42"/>
  <c r="AC26" i="42"/>
  <c r="K11" i="42"/>
  <c r="T6" i="42"/>
  <c r="Z10" i="42"/>
  <c r="AC17" i="42"/>
  <c r="AF22" i="42"/>
  <c r="E33" i="42"/>
  <c r="Z45" i="42"/>
  <c r="Z13" i="42"/>
  <c r="K6" i="42"/>
  <c r="H21" i="42"/>
  <c r="AC25" i="42"/>
  <c r="E47" i="42"/>
  <c r="H10" i="42"/>
  <c r="H48" i="42"/>
  <c r="K48" i="42"/>
  <c r="K32" i="42"/>
  <c r="Z18" i="42"/>
  <c r="W23" i="42"/>
  <c r="H46" i="42"/>
  <c r="AC31" i="42"/>
  <c r="Q36" i="42"/>
  <c r="N23" i="42"/>
  <c r="K28" i="42"/>
  <c r="T12" i="42"/>
  <c r="AC7" i="42"/>
  <c r="K21" i="42"/>
  <c r="E7" i="42"/>
  <c r="N34" i="42"/>
  <c r="T48" i="42"/>
  <c r="E41" i="42"/>
  <c r="Q33" i="42"/>
  <c r="N35" i="42"/>
  <c r="E38" i="42"/>
  <c r="H27" i="42"/>
  <c r="H42" i="42"/>
  <c r="W46" i="42"/>
  <c r="Z26" i="42"/>
  <c r="AC29" i="42"/>
  <c r="AC15" i="42"/>
  <c r="AF10" i="42"/>
  <c r="W6" i="42"/>
  <c r="Z11" i="42"/>
  <c r="K40" i="42"/>
  <c r="H40" i="42"/>
  <c r="W19" i="42"/>
  <c r="AF32" i="42"/>
  <c r="AF37" i="42"/>
  <c r="N12" i="42"/>
  <c r="Q40" i="42"/>
  <c r="AF11" i="42"/>
  <c r="N5" i="42"/>
  <c r="Z34" i="42"/>
  <c r="W42" i="42"/>
  <c r="K8" i="42"/>
  <c r="W48" i="42"/>
  <c r="W16" i="42"/>
  <c r="Q44" i="42"/>
  <c r="N16" i="42"/>
  <c r="Q6" i="42"/>
  <c r="T5" i="42"/>
  <c r="W41" i="42"/>
  <c r="T19" i="42"/>
  <c r="E6" i="42"/>
  <c r="AC45" i="42"/>
  <c r="T36" i="42"/>
  <c r="T45" i="42"/>
  <c r="T37" i="42"/>
  <c r="Q30" i="42"/>
  <c r="Z24" i="42"/>
  <c r="T16" i="42"/>
  <c r="E35" i="42"/>
  <c r="AC21" i="42"/>
  <c r="W13" i="42"/>
  <c r="N44" i="42"/>
  <c r="K37" i="42"/>
  <c r="AC48" i="42"/>
  <c r="Z41" i="42"/>
  <c r="W34" i="42"/>
  <c r="AF28" i="42"/>
  <c r="T21" i="42"/>
  <c r="N13" i="42"/>
  <c r="Q26" i="42"/>
  <c r="W18" i="42"/>
  <c r="AC10" i="42"/>
  <c r="E5" i="42"/>
  <c r="AC5" i="42"/>
  <c r="AC8" i="42"/>
  <c r="N10" i="42"/>
  <c r="K5" i="42"/>
  <c r="Z47" i="42"/>
  <c r="H36" i="42"/>
  <c r="K43" i="42"/>
  <c r="H6" i="42"/>
  <c r="H17" i="42"/>
  <c r="E48" i="42"/>
  <c r="T40" i="42"/>
  <c r="K31" i="42"/>
  <c r="W40" i="42"/>
  <c r="T33" i="42"/>
  <c r="AC27" i="42"/>
  <c r="H20" i="42"/>
  <c r="K12" i="42"/>
  <c r="N25" i="42"/>
  <c r="N17" i="42"/>
  <c r="Q47" i="42"/>
  <c r="N40" i="42"/>
  <c r="K33" i="42"/>
  <c r="AC44" i="42"/>
  <c r="Z37" i="42"/>
  <c r="W30" i="42"/>
  <c r="AF24" i="42"/>
  <c r="Z16" i="42"/>
  <c r="E37" i="42"/>
  <c r="H22" i="42"/>
  <c r="AC13" i="42"/>
  <c r="AC6" i="42"/>
  <c r="K9" i="42"/>
  <c r="N21" i="42"/>
  <c r="H14" i="42"/>
  <c r="E24" i="42"/>
  <c r="T15" i="42"/>
  <c r="T29" i="42"/>
  <c r="W44" i="42"/>
  <c r="T44" i="42"/>
  <c r="Q28" i="42"/>
  <c r="T23" i="42"/>
  <c r="Q38" i="42"/>
  <c r="Q37" i="42"/>
  <c r="N46" i="42"/>
  <c r="AC30" i="42"/>
  <c r="Q24" i="42"/>
  <c r="T46" i="42"/>
  <c r="N32" i="42"/>
  <c r="AC36" i="42"/>
  <c r="Z23" i="42"/>
  <c r="W28" i="42"/>
  <c r="AF12" i="42"/>
  <c r="N8" i="42"/>
  <c r="H5" i="42"/>
  <c r="K36" i="42"/>
  <c r="K45" i="42"/>
  <c r="T35" i="42"/>
  <c r="Q29" i="42"/>
  <c r="T10" i="42"/>
  <c r="Z39" i="42"/>
  <c r="N11" i="42"/>
  <c r="Z12" i="42"/>
  <c r="N36" i="42"/>
  <c r="AC40" i="42"/>
  <c r="H28" i="42"/>
  <c r="Q12" i="42"/>
  <c r="T17" i="42"/>
  <c r="E39" i="42"/>
  <c r="H18" i="42"/>
  <c r="H44" i="42"/>
  <c r="Z22" i="42"/>
  <c r="T34" i="42"/>
  <c r="Q22" i="42"/>
  <c r="W11" i="42"/>
  <c r="E18" i="42"/>
</calcChain>
</file>

<file path=xl/sharedStrings.xml><?xml version="1.0" encoding="utf-8"?>
<sst xmlns="http://schemas.openxmlformats.org/spreadsheetml/2006/main" count="964" uniqueCount="608">
  <si>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</si>
  <si>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</si>
  <si>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</si>
  <si>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</si>
  <si>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</si>
  <si>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</si>
  <si>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</si>
  <si>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</si>
  <si>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</si>
  <si>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</si>
  <si>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記録情報処理員</t>
    <rPh sb="0" eb="2">
      <t>キロク</t>
    </rPh>
    <rPh sb="2" eb="4">
      <t>ジョウホウ</t>
    </rPh>
    <rPh sb="4" eb="6">
      <t>ショリ</t>
    </rPh>
    <rPh sb="6" eb="7">
      <t>イン</t>
    </rPh>
    <phoneticPr fontId="2"/>
  </si>
  <si>
    <t>アナウンサー</t>
  </si>
  <si>
    <t>スターター・リコーラー</t>
  </si>
  <si>
    <t>計時・決勝審判員</t>
    <rPh sb="0" eb="2">
      <t>ケイジ</t>
    </rPh>
    <rPh sb="3" eb="4">
      <t>ケツ</t>
    </rPh>
    <rPh sb="4" eb="5">
      <t>カツ</t>
    </rPh>
    <rPh sb="5" eb="6">
      <t>シン</t>
    </rPh>
    <rPh sb="6" eb="7">
      <t>ハン</t>
    </rPh>
    <rPh sb="7" eb="8">
      <t>イン</t>
    </rPh>
    <phoneticPr fontId="2"/>
  </si>
  <si>
    <t>投てき審判員</t>
    <rPh sb="0" eb="1">
      <t>トウ</t>
    </rPh>
    <rPh sb="3" eb="6">
      <t>シンパンイン</t>
    </rPh>
    <phoneticPr fontId="2"/>
  </si>
  <si>
    <t>跳躍審判員</t>
    <rPh sb="0" eb="1">
      <t>ハ</t>
    </rPh>
    <rPh sb="1" eb="2">
      <t>オド</t>
    </rPh>
    <rPh sb="2" eb="3">
      <t>シン</t>
    </rPh>
    <rPh sb="3" eb="4">
      <t>ハン</t>
    </rPh>
    <rPh sb="4" eb="5">
      <t>イン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</si>
  <si>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</si>
  <si>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</si>
  <si>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大空東藻琴小</t>
  </si>
  <si>
    <t>大空女満別小</t>
  </si>
  <si>
    <t>大空豊住小</t>
  </si>
  <si>
    <t>美幌小</t>
  </si>
  <si>
    <t>美幌東陽小</t>
  </si>
  <si>
    <t>美幌旭小</t>
  </si>
  <si>
    <t>津別活汲小</t>
  </si>
  <si>
    <t>斜里小</t>
  </si>
  <si>
    <t>斜里以久科小</t>
  </si>
  <si>
    <t>斜里川上小</t>
  </si>
  <si>
    <t>斜里ｳﾄﾛ小</t>
  </si>
  <si>
    <t>斜里朝日小</t>
  </si>
  <si>
    <t>清里小</t>
  </si>
  <si>
    <t>小清水小</t>
  </si>
  <si>
    <t>小清水北陽小</t>
  </si>
  <si>
    <t>置戸小</t>
  </si>
  <si>
    <t>佐呂間小</t>
  </si>
  <si>
    <t>佐呂間若佐小</t>
  </si>
  <si>
    <t>佐呂間浜佐呂間小</t>
  </si>
  <si>
    <t>遠軽生田原小</t>
  </si>
  <si>
    <t>遠軽安国小</t>
  </si>
  <si>
    <t>遠軽遠軽小</t>
  </si>
  <si>
    <t>遠軽東小</t>
  </si>
  <si>
    <t>遠軽南小</t>
  </si>
  <si>
    <t>遠軽丸瀬布小</t>
  </si>
  <si>
    <t>遠軽白滝小</t>
  </si>
  <si>
    <t>湧別湧別小</t>
  </si>
  <si>
    <t>斜里中</t>
  </si>
  <si>
    <t>斜里ウトロ中</t>
  </si>
  <si>
    <t>清里中</t>
  </si>
  <si>
    <t>大空女満別中</t>
  </si>
  <si>
    <t>大空東藻琴中</t>
  </si>
  <si>
    <t>美幌中</t>
  </si>
  <si>
    <t>美幌北中</t>
  </si>
  <si>
    <t>遠軽中</t>
  </si>
  <si>
    <t>遠軽南中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</si>
  <si>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</si>
  <si>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</si>
  <si>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</si>
  <si>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</si>
  <si>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</si>
  <si>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</si>
  <si>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</si>
  <si>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</si>
  <si>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</si>
  <si>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</si>
  <si>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</si>
  <si>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</si>
  <si>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</si>
  <si>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</si>
  <si>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北見留辺蘂中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</si>
  <si>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</si>
  <si>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</si>
  <si>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</si>
  <si>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</si>
  <si>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</si>
  <si>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</si>
  <si>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</si>
  <si>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</si>
  <si>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</si>
  <si>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</si>
  <si>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</si>
  <si>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</si>
  <si>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津別高</t>
  </si>
  <si>
    <t>斜里高</t>
  </si>
  <si>
    <t>小清水高</t>
  </si>
  <si>
    <t>置戸高</t>
  </si>
  <si>
    <t>留辺蘂高</t>
  </si>
  <si>
    <t>佐呂間高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</si>
  <si>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</si>
  <si>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</si>
  <si>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</si>
  <si>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</si>
  <si>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</si>
  <si>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</si>
  <si>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</si>
  <si>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清里高</t>
  </si>
  <si>
    <t>女満別高</t>
  </si>
  <si>
    <t>東藻琴高</t>
  </si>
  <si>
    <t>岩見沢農業高</t>
  </si>
  <si>
    <t>中標津高</t>
  </si>
  <si>
    <t>弟子屈高</t>
  </si>
  <si>
    <t>釧路工業</t>
  </si>
  <si>
    <t>東京農大</t>
  </si>
  <si>
    <t>国際武道大</t>
  </si>
  <si>
    <t>北翔大</t>
  </si>
  <si>
    <t>北見工大</t>
  </si>
  <si>
    <t>北海道大学</t>
  </si>
  <si>
    <t>北海道教育大学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</si>
  <si>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</si>
  <si>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</si>
  <si>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</si>
  <si>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</si>
  <si>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</si>
  <si>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</si>
  <si>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</si>
  <si>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</si>
  <si>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</si>
  <si>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</si>
  <si>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</si>
  <si>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種目３</t>
    <rPh sb="0" eb="2">
      <t>シュモク</t>
    </rPh>
    <phoneticPr fontId="2"/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</si>
  <si>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</si>
  <si>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</si>
  <si>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</si>
  <si>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</si>
  <si>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</si>
  <si>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</si>
  <si>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</si>
  <si>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</si>
  <si>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</si>
  <si>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</si>
  <si>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</si>
  <si>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</si>
  <si>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</si>
  <si>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</si>
  <si>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</si>
  <si>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幼児男子60m</t>
  </si>
  <si>
    <t>幼児女子60m</t>
  </si>
  <si>
    <t>リレー</t>
    <phoneticPr fontId="2"/>
  </si>
  <si>
    <t>ベスト</t>
    <phoneticPr fontId="2"/>
  </si>
  <si>
    <t>種目一覧</t>
    <rPh sb="0" eb="2">
      <t>シュモク</t>
    </rPh>
    <rPh sb="2" eb="4">
      <t>イチラン</t>
    </rPh>
    <phoneticPr fontId="2"/>
  </si>
  <si>
    <t>オホーツク</t>
    <phoneticPr fontId="3"/>
  </si>
  <si>
    <t>SGU道東</t>
    <rPh sb="3" eb="5">
      <t>ドウトウ</t>
    </rPh>
    <phoneticPr fontId="3"/>
  </si>
  <si>
    <t>1600mR</t>
    <phoneticPr fontId="3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</si>
  <si>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</si>
  <si>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</si>
  <si>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</si>
  <si>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</si>
  <si>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</si>
  <si>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</si>
  <si>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</si>
  <si>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</si>
  <si>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番組編成員</t>
    <rPh sb="0" eb="1">
      <t>バン</t>
    </rPh>
    <rPh sb="1" eb="2">
      <t>クミ</t>
    </rPh>
    <rPh sb="2" eb="3">
      <t>ヘン</t>
    </rPh>
    <rPh sb="3" eb="4">
      <t>シゲル</t>
    </rPh>
    <rPh sb="4" eb="5">
      <t>イン</t>
    </rPh>
    <phoneticPr fontId="2"/>
  </si>
  <si>
    <t>風力計測員</t>
    <rPh sb="0" eb="1">
      <t>カゼ</t>
    </rPh>
    <rPh sb="1" eb="2">
      <t>チカラ</t>
    </rPh>
    <rPh sb="2" eb="3">
      <t>ケイ</t>
    </rPh>
    <rPh sb="3" eb="4">
      <t>ハカリ</t>
    </rPh>
    <rPh sb="4" eb="5">
      <t>イン</t>
    </rPh>
    <phoneticPr fontId="2"/>
  </si>
  <si>
    <t>用器具係</t>
    <rPh sb="0" eb="1">
      <t>ヨウ</t>
    </rPh>
    <rPh sb="1" eb="2">
      <t>ウツワ</t>
    </rPh>
    <rPh sb="2" eb="3">
      <t>グ</t>
    </rPh>
    <rPh sb="3" eb="4">
      <t>カカリ</t>
    </rPh>
    <phoneticPr fontId="2"/>
  </si>
  <si>
    <t>写真判定員</t>
    <rPh sb="0" eb="1">
      <t>シャ</t>
    </rPh>
    <rPh sb="1" eb="2">
      <t>マコト</t>
    </rPh>
    <rPh sb="2" eb="3">
      <t>ハン</t>
    </rPh>
    <rPh sb="3" eb="4">
      <t>サダム</t>
    </rPh>
    <rPh sb="4" eb="5">
      <t>イン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</si>
  <si>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</si>
  <si>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</si>
  <si>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周回記録員</t>
    <rPh sb="0" eb="1">
      <t>シュウ</t>
    </rPh>
    <rPh sb="1" eb="2">
      <t>カイ</t>
    </rPh>
    <rPh sb="2" eb="3">
      <t>キ</t>
    </rPh>
    <rPh sb="3" eb="4">
      <t>ロク</t>
    </rPh>
    <rPh sb="4" eb="5">
      <t>イン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</si>
  <si>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</si>
  <si>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</si>
  <si>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</si>
  <si>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</si>
  <si>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</si>
  <si>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</si>
  <si>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</si>
  <si>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</si>
  <si>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</si>
  <si>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</si>
  <si>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</si>
  <si>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小学男子1年60m</t>
  </si>
  <si>
    <t>小学男子2年60m</t>
  </si>
  <si>
    <t>小学男子3年100m</t>
  </si>
  <si>
    <t>小学男子4年100m</t>
  </si>
  <si>
    <t>小学男子5年100m</t>
  </si>
  <si>
    <t>小学男子6年100m</t>
  </si>
  <si>
    <t>小学男子共通100m</t>
  </si>
  <si>
    <t>中学男子共通100m</t>
  </si>
  <si>
    <t>男子100m</t>
  </si>
  <si>
    <t>中学男子1年100m</t>
  </si>
  <si>
    <t>中学男子2年100m</t>
  </si>
  <si>
    <t>中学男子2･3年100m</t>
  </si>
  <si>
    <t>中学男子3年100m</t>
  </si>
  <si>
    <t>男子200m</t>
  </si>
  <si>
    <t>中学男子200m</t>
  </si>
  <si>
    <t>男子400m</t>
  </si>
  <si>
    <t>中学男子400m</t>
  </si>
  <si>
    <t>小学男子4年800m</t>
  </si>
  <si>
    <t>小学男子共通800m</t>
  </si>
  <si>
    <t>男子800m</t>
  </si>
  <si>
    <t>中学男子800m</t>
  </si>
  <si>
    <t>男子1000m</t>
  </si>
  <si>
    <t>小学男子5･6年1500m</t>
  </si>
  <si>
    <t>小学男子5年1500m</t>
  </si>
  <si>
    <t>小学男子6年1500m</t>
  </si>
  <si>
    <t>小学男子4年1500m</t>
  </si>
  <si>
    <t>小学男子共通1500m</t>
  </si>
  <si>
    <t>男子1500m</t>
  </si>
  <si>
    <t>中学男子1年1500m</t>
  </si>
  <si>
    <t>中学男子2年1500m</t>
  </si>
  <si>
    <t>男子5000m</t>
  </si>
  <si>
    <t>小学男子5年80mH</t>
  </si>
  <si>
    <t>小学男子6年80mH</t>
  </si>
  <si>
    <t>小学男子4年80mH</t>
  </si>
  <si>
    <t>中学男子1年100mH</t>
  </si>
  <si>
    <t>中学男子110mH(0.914m)</t>
  </si>
  <si>
    <t>男子110mH(1.067m)</t>
  </si>
  <si>
    <t>男子400mH(0.914m)</t>
  </si>
  <si>
    <t>男子3000mSC</t>
  </si>
  <si>
    <t>男子5000mW</t>
  </si>
  <si>
    <t>小学男子4年4X100mR</t>
  </si>
  <si>
    <t>小学男子5年4X100mR</t>
  </si>
  <si>
    <t>小学男子6年4X100mR</t>
  </si>
  <si>
    <t>中学男子4X100mR</t>
  </si>
  <si>
    <t>男子4X100mR</t>
  </si>
  <si>
    <t>男子4X400mR</t>
  </si>
  <si>
    <t>小学男子4年走高跳</t>
  </si>
  <si>
    <t>小学男子5年走高跳</t>
  </si>
  <si>
    <t>小学男子6年走高跳</t>
  </si>
  <si>
    <t>小学男子走高跳</t>
  </si>
  <si>
    <t>中学男子走高跳</t>
  </si>
  <si>
    <t>男子走高跳</t>
  </si>
  <si>
    <t>中学男子棒高跳</t>
  </si>
  <si>
    <t>男子棒高跳</t>
  </si>
  <si>
    <t>小学男子4年走幅跳</t>
  </si>
  <si>
    <t>小学男子5年走幅跳</t>
  </si>
  <si>
    <t>小学男子6年走幅跳</t>
  </si>
  <si>
    <t>小学男子走幅跳</t>
  </si>
  <si>
    <t>中学男子走幅跳</t>
  </si>
  <si>
    <t>男子走幅跳</t>
  </si>
  <si>
    <t>男子三段跳</t>
  </si>
  <si>
    <t>小学男子5年砲丸投</t>
  </si>
  <si>
    <t>小学男子6年砲丸投</t>
  </si>
  <si>
    <t>男子砲丸投</t>
  </si>
  <si>
    <t>小学男子砲丸投(2.721kg)</t>
  </si>
  <si>
    <t>中学男子砲丸投(5.000kg)</t>
  </si>
  <si>
    <t>高校男子砲丸投(6.000kg)</t>
  </si>
  <si>
    <t>男子円盤投</t>
  </si>
  <si>
    <t>中学男子円盤投(1.500kg)</t>
  </si>
  <si>
    <t>高校男子円盤投(1.750kg)</t>
  </si>
  <si>
    <t>男子ハンマー投</t>
  </si>
  <si>
    <t>高校男子ハンマー投(6.000kg)</t>
  </si>
  <si>
    <t>男子やり投</t>
  </si>
  <si>
    <t>男子十種競技</t>
  </si>
  <si>
    <t>高校男子八種競技</t>
  </si>
  <si>
    <t>中学男子四種競技(男子)</t>
  </si>
  <si>
    <t>小学男子6年ｿﾌﾄﾎﾞｰﾙ投</t>
  </si>
  <si>
    <t>小学男子5年ｿﾌﾄﾎﾞｰﾙ投</t>
  </si>
  <si>
    <t>小学男子4年ｿﾌﾄﾎﾞｰﾙ投</t>
  </si>
  <si>
    <t>小学男子ソフトボール投</t>
  </si>
  <si>
    <t>中学男子ジャベリックスロー</t>
  </si>
  <si>
    <t>男子300m</t>
  </si>
  <si>
    <t>小学女子1年60m</t>
  </si>
  <si>
    <t>小学女子2年60m</t>
  </si>
  <si>
    <t>小学女子3年100m</t>
  </si>
  <si>
    <t>小学女子4年100m</t>
  </si>
  <si>
    <t>小学女子5年100m</t>
  </si>
  <si>
    <t>小学女子6年100m</t>
  </si>
  <si>
    <t>小学女子共通100m</t>
  </si>
  <si>
    <t>中学女子共通100m</t>
  </si>
  <si>
    <t>女子100m</t>
  </si>
  <si>
    <t>中学女子1年100m</t>
  </si>
  <si>
    <t>中学女子2年100m</t>
  </si>
  <si>
    <t>中学女子2･3年100m</t>
  </si>
  <si>
    <t>中学女子3年100m</t>
  </si>
  <si>
    <t>女子200m</t>
  </si>
  <si>
    <t>中学女子200m</t>
  </si>
  <si>
    <t>女子400m</t>
  </si>
  <si>
    <t>中学女子400m</t>
  </si>
  <si>
    <t>小学女子4年800m</t>
  </si>
  <si>
    <t>小学女子5年800m</t>
  </si>
  <si>
    <t>小学女子6年800m</t>
  </si>
  <si>
    <t>小学女子共通800m</t>
  </si>
  <si>
    <t>女子800m</t>
  </si>
  <si>
    <t>中学女子800m</t>
  </si>
  <si>
    <t>女子1000m</t>
  </si>
  <si>
    <t>中学女子3000m</t>
  </si>
  <si>
    <t>小学女子5･6年80mH</t>
  </si>
  <si>
    <t>小学女子5年80mH</t>
  </si>
  <si>
    <t>小学女子4年80mH</t>
  </si>
  <si>
    <t>女子100mH</t>
  </si>
  <si>
    <t>中学女子100mH(0.762m)</t>
  </si>
  <si>
    <t>女子400mH</t>
  </si>
  <si>
    <t>女子5000mW</t>
  </si>
  <si>
    <t>小学女子4年4X100mR</t>
  </si>
  <si>
    <t>小学女子5年4X100mR</t>
  </si>
  <si>
    <t>小学女子6年4X100mR</t>
  </si>
  <si>
    <t>中学女子4X100mR</t>
  </si>
  <si>
    <t>小学女子5年走高跳</t>
  </si>
  <si>
    <t>小学女子6年走高跳</t>
  </si>
  <si>
    <t>小学女子4年走高跳</t>
  </si>
  <si>
    <t>女子走高跳</t>
  </si>
  <si>
    <t>女子棒高跳</t>
  </si>
  <si>
    <t>女子走幅跳</t>
  </si>
  <si>
    <t>女子三段跳</t>
  </si>
  <si>
    <t>小学女子5年砲丸投</t>
  </si>
  <si>
    <t>小学女子6年砲丸投</t>
  </si>
  <si>
    <t>女子砲丸投</t>
  </si>
  <si>
    <t>小学女子砲丸投(2.721kg)</t>
  </si>
  <si>
    <t>中学女子砲丸投(2.721kg)</t>
  </si>
  <si>
    <t>女子円盤投</t>
  </si>
  <si>
    <t>中学女子円盤投(1.000kg)</t>
  </si>
  <si>
    <t>女子ハンマー投</t>
  </si>
  <si>
    <t>女子やり投</t>
  </si>
  <si>
    <t>女子七種競技</t>
  </si>
  <si>
    <t>中学女子四種競技(女子)</t>
  </si>
  <si>
    <t>小学女子6年ｿﾌﾄﾎﾞｰﾙ投</t>
  </si>
  <si>
    <t>小学女子5年ｿﾌﾄﾎﾞｰﾙ投</t>
  </si>
  <si>
    <t>小学女子4年ｿﾌﾄﾎﾞｰﾙ投</t>
  </si>
  <si>
    <t>小学女子ソフトボール投</t>
  </si>
  <si>
    <t>中学女子ジャベリックスロー</t>
  </si>
  <si>
    <t>女子300m</t>
  </si>
  <si>
    <t>１０人以上同一種目に参加した場合、１１人目からは氏名が出ませんので、別途確認して下さい。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</si>
  <si>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斜里三井小</t>
    <phoneticPr fontId="2"/>
  </si>
  <si>
    <t>清里新栄小</t>
    <phoneticPr fontId="2"/>
  </si>
  <si>
    <t>清里江南小</t>
    <phoneticPr fontId="2"/>
  </si>
  <si>
    <t>北見中央小</t>
    <phoneticPr fontId="2"/>
  </si>
  <si>
    <t>北見東小</t>
    <phoneticPr fontId="2"/>
  </si>
  <si>
    <t>北見西小</t>
    <phoneticPr fontId="2"/>
  </si>
  <si>
    <t>北見南小</t>
    <phoneticPr fontId="2"/>
  </si>
  <si>
    <t>北見北小</t>
    <phoneticPr fontId="2"/>
  </si>
  <si>
    <t>北見小泉小</t>
    <phoneticPr fontId="2"/>
  </si>
  <si>
    <t>北見高栄小</t>
    <phoneticPr fontId="2"/>
  </si>
  <si>
    <t>北見美山小</t>
    <phoneticPr fontId="2"/>
  </si>
  <si>
    <t>北見常呂小</t>
    <phoneticPr fontId="2"/>
  </si>
  <si>
    <t>北見錦水小</t>
    <phoneticPr fontId="2"/>
  </si>
  <si>
    <t>北見川沿小</t>
    <phoneticPr fontId="2"/>
  </si>
  <si>
    <t>網走小</t>
    <phoneticPr fontId="2"/>
  </si>
  <si>
    <t>網走潮見小</t>
    <phoneticPr fontId="2"/>
  </si>
  <si>
    <t>のうみそＪｒＲＣ</t>
  </si>
  <si>
    <t>美幌陸少</t>
  </si>
  <si>
    <t>北見藤女子</t>
  </si>
  <si>
    <t>遠軽陸少</t>
  </si>
  <si>
    <t>帯広栄小</t>
  </si>
  <si>
    <t>オホーツクＳＳ</t>
  </si>
  <si>
    <t>遠軽陸上クラブ</t>
  </si>
  <si>
    <t>網走第三中</t>
  </si>
  <si>
    <t>常呂陸少</t>
  </si>
  <si>
    <t>網走陸少</t>
  </si>
  <si>
    <t>清里陸少</t>
  </si>
  <si>
    <t>網走第四中</t>
  </si>
  <si>
    <t>士別翔雲高</t>
  </si>
  <si>
    <t>オホーツク陸協</t>
    <phoneticPr fontId="2"/>
  </si>
  <si>
    <t>下川商業高</t>
    <phoneticPr fontId="2"/>
  </si>
  <si>
    <t>登録番号</t>
    <rPh sb="0" eb="2">
      <t>トウロク</t>
    </rPh>
    <rPh sb="2" eb="4">
      <t>バンゴウ</t>
    </rPh>
    <phoneticPr fontId="2"/>
  </si>
  <si>
    <t>NC</t>
    <phoneticPr fontId="2"/>
  </si>
  <si>
    <t>生年</t>
    <rPh sb="0" eb="2">
      <t>セイネンネン</t>
    </rPh>
    <phoneticPr fontId="2"/>
  </si>
  <si>
    <t>400mR</t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</si>
  <si>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</si>
  <si>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</si>
  <si>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</si>
  <si>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</si>
  <si>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</si>
  <si>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</si>
  <si>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オホーツク陸上競技選手権</t>
    <rPh sb="5" eb="7">
      <t>リクジョウ</t>
    </rPh>
    <rPh sb="7" eb="9">
      <t>キョウギ</t>
    </rPh>
    <rPh sb="9" eb="12">
      <t>センシュケン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</si>
  <si>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</si>
  <si>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</si>
  <si>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</si>
  <si>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連絡先</t>
    <rPh sb="0" eb="3">
      <t>レンラクサキ</t>
    </rPh>
    <phoneticPr fontId="2"/>
  </si>
  <si>
    <t>責任者</t>
    <rPh sb="0" eb="3">
      <t>セキニンシャ</t>
    </rPh>
    <phoneticPr fontId="2"/>
  </si>
  <si>
    <t>住　所</t>
    <rPh sb="0" eb="1">
      <t>ジュウ</t>
    </rPh>
    <rPh sb="2" eb="3">
      <t>ショ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</si>
  <si>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</si>
  <si>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</si>
  <si>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</si>
  <si>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男子Ａ</t>
    <rPh sb="0" eb="2">
      <t>ダンシ</t>
    </rPh>
    <phoneticPr fontId="2"/>
  </si>
  <si>
    <t>男子Ｂ</t>
    <rPh sb="0" eb="2">
      <t>ダンシ</t>
    </rPh>
    <phoneticPr fontId="2"/>
  </si>
  <si>
    <t>男子Ｃ</t>
    <rPh sb="0" eb="2">
      <t>ダンシ</t>
    </rPh>
    <phoneticPr fontId="2"/>
  </si>
  <si>
    <t>女子Ａ</t>
    <rPh sb="0" eb="2">
      <t>ジョシ</t>
    </rPh>
    <phoneticPr fontId="2"/>
  </si>
  <si>
    <t>女子Ｂ</t>
    <rPh sb="0" eb="2">
      <t>ジョシ</t>
    </rPh>
    <phoneticPr fontId="2"/>
  </si>
  <si>
    <t>女子Ｃ</t>
    <rPh sb="0" eb="2">
      <t>ジョシ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</si>
  <si>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</si>
  <si>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</si>
  <si>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</si>
  <si>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</si>
  <si>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</si>
  <si>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</si>
  <si>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</si>
  <si>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</si>
  <si>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年</t>
    <rPh sb="0" eb="1">
      <t>ネン</t>
    </rPh>
    <phoneticPr fontId="2"/>
  </si>
  <si>
    <t>数</t>
    <rPh sb="0" eb="1">
      <t>カズ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</si>
  <si>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</si>
  <si>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北見市小学生陸上競技記録会</t>
    <rPh sb="0" eb="3">
      <t>キタミシ</t>
    </rPh>
    <rPh sb="3" eb="6">
      <t>ショウガクセイ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2"/>
  </si>
  <si>
    <t>女子1500m</t>
  </si>
  <si>
    <t>中学女子1500m</t>
  </si>
  <si>
    <t>中学男子2･3年1500m</t>
  </si>
  <si>
    <t>女子3000m</t>
  </si>
  <si>
    <t>中学男子3000m</t>
  </si>
  <si>
    <t>小学男子5･6年80mH</t>
  </si>
  <si>
    <t>小学女子6年80mH</t>
  </si>
  <si>
    <t>中学女子1年80mH</t>
  </si>
  <si>
    <t>女子4X100mR</t>
  </si>
  <si>
    <t>女子4X400mR</t>
  </si>
  <si>
    <t>小学女子走高跳</t>
  </si>
  <si>
    <t>中学女子走高跳</t>
  </si>
  <si>
    <t>小学女子4年走幅跳</t>
  </si>
  <si>
    <t>小学女子5年走幅跳</t>
  </si>
  <si>
    <t>小学女子6年走幅跳</t>
  </si>
  <si>
    <t>小学女子走幅跳</t>
  </si>
  <si>
    <t>中学女子走幅跳</t>
  </si>
  <si>
    <t>中学男子1年砲丸投</t>
  </si>
  <si>
    <t>小学女子4X100mR</t>
  </si>
  <si>
    <t>幼児</t>
    <rPh sb="0" eb="2">
      <t>ヨウジ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</si>
  <si>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</si>
  <si>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</si>
  <si>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</si>
  <si>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一般</t>
    <rPh sb="0" eb="2">
      <t>イッパン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</si>
  <si>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</si>
  <si>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</si>
  <si>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</si>
  <si>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3種目</t>
    <rPh sb="1" eb="3">
      <t>シュモク</t>
    </rPh>
    <phoneticPr fontId="2"/>
  </si>
  <si>
    <t>400mR</t>
    <phoneticPr fontId="2"/>
  </si>
  <si>
    <t>1600mR</t>
    <phoneticPr fontId="2"/>
  </si>
  <si>
    <t>団体種別</t>
    <rPh sb="0" eb="2">
      <t>ダンタイ</t>
    </rPh>
    <rPh sb="2" eb="4">
      <t>シュベツ</t>
    </rPh>
    <phoneticPr fontId="2"/>
  </si>
  <si>
    <t>郵便番号</t>
    <rPh sb="0" eb="4">
      <t>ユウビンバンゴウ</t>
    </rPh>
    <phoneticPr fontId="2"/>
  </si>
  <si>
    <t>競技番号</t>
    <rPh sb="0" eb="2">
      <t>キョウギ</t>
    </rPh>
    <rPh sb="2" eb="4">
      <t>バンゴウ</t>
    </rPh>
    <phoneticPr fontId="2"/>
  </si>
  <si>
    <t>種目番号</t>
    <rPh sb="0" eb="2">
      <t>シュモク</t>
    </rPh>
    <rPh sb="2" eb="4">
      <t>バンゴウ</t>
    </rPh>
    <phoneticPr fontId="2"/>
  </si>
  <si>
    <t>種別番号</t>
    <rPh sb="0" eb="2">
      <t>シュベツ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</si>
  <si>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</si>
  <si>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競技名</t>
    <rPh sb="0" eb="2">
      <t>キョウギ</t>
    </rPh>
    <rPh sb="2" eb="3">
      <t>メイ</t>
    </rPh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</si>
  <si>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</si>
  <si>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</si>
  <si>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</si>
  <si>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</si>
  <si>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</si>
  <si>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</si>
  <si>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</si>
  <si>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</si>
  <si>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</si>
  <si>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受付番号</t>
    <rPh sb="0" eb="2">
      <t>ウケツケ</t>
    </rPh>
    <rPh sb="2" eb="4">
      <t>バンゴウ</t>
    </rPh>
    <phoneticPr fontId="2"/>
  </si>
  <si>
    <t>混成競技のベストは、記入不要！</t>
    <phoneticPr fontId="2"/>
  </si>
  <si>
    <t>◆１６００ｍR◆</t>
    <phoneticPr fontId="2"/>
  </si>
  <si>
    <t>この用紙は提出する必要はありません。各団体で確認用としてお使いください！</t>
    <rPh sb="2" eb="4">
      <t>ヨウシ</t>
    </rPh>
    <rPh sb="5" eb="7">
      <t>テイシュツ</t>
    </rPh>
    <rPh sb="9" eb="11">
      <t>ヒツヨウ</t>
    </rPh>
    <rPh sb="18" eb="21">
      <t>カクダンタイ</t>
    </rPh>
    <rPh sb="22" eb="25">
      <t>カクニンヨウ</t>
    </rPh>
    <rPh sb="29" eb="30">
      <t>ツカ</t>
    </rPh>
    <phoneticPr fontId="2"/>
  </si>
  <si>
    <t>今後ともオホーツク陸協をよろしくお願い致します！</t>
    <rPh sb="0" eb="2">
      <t>コンゴ</t>
    </rPh>
    <rPh sb="9" eb="11">
      <t>リクキョウ</t>
    </rPh>
    <rPh sb="17" eb="18">
      <t>ネガイ</t>
    </rPh>
    <rPh sb="19" eb="20">
      <t>タ</t>
    </rPh>
    <phoneticPr fontId="2"/>
  </si>
  <si>
    <t>申し込みありがとうございます。</t>
    <rPh sb="0" eb="1">
      <t>モウ</t>
    </rPh>
    <rPh sb="2" eb="3">
      <t>コ</t>
    </rPh>
    <phoneticPr fontId="2"/>
  </si>
  <si>
    <t>リレー</t>
    <phoneticPr fontId="2"/>
  </si>
  <si>
    <t>種目</t>
    <rPh sb="0" eb="2">
      <t>シュモク</t>
    </rPh>
    <phoneticPr fontId="2"/>
  </si>
  <si>
    <t>*事務局で記入</t>
    <rPh sb="1" eb="4">
      <t>ジムキョク</t>
    </rPh>
    <rPh sb="5" eb="7">
      <t>キニュウ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</si>
  <si>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</si>
  <si>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</si>
  <si>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</si>
  <si>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</si>
  <si>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</si>
  <si>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</si>
  <si>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</si>
  <si>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</si>
  <si>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</si>
  <si>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</si>
  <si>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</si>
  <si>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</si>
  <si>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紋別中</t>
    <rPh sb="0" eb="2">
      <t>モンベツ</t>
    </rPh>
    <rPh sb="2" eb="3">
      <t>チュウ</t>
    </rPh>
    <phoneticPr fontId="2"/>
  </si>
  <si>
    <t>紋別潮見中</t>
    <rPh sb="0" eb="2">
      <t>モンベツ</t>
    </rPh>
    <rPh sb="2" eb="4">
      <t>シオミ</t>
    </rPh>
    <rPh sb="4" eb="5">
      <t>チュウ</t>
    </rPh>
    <phoneticPr fontId="2"/>
  </si>
  <si>
    <t>オホーツクACジュニア</t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</si>
  <si>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</si>
  <si>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</si>
  <si>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小清水中</t>
    <rPh sb="0" eb="3">
      <t>コシミズ</t>
    </rPh>
    <phoneticPr fontId="2"/>
  </si>
  <si>
    <t/>
  </si>
  <si>
    <t>中男砲丸投</t>
    <rPh sb="0" eb="1">
      <t>チュウ</t>
    </rPh>
    <rPh sb="1" eb="2">
      <t>オトコ</t>
    </rPh>
    <phoneticPr fontId="2"/>
  </si>
  <si>
    <t>高男砲丸投</t>
    <rPh sb="0" eb="1">
      <t>コウ</t>
    </rPh>
    <rPh sb="1" eb="2">
      <t>オトコ</t>
    </rPh>
    <phoneticPr fontId="2"/>
  </si>
  <si>
    <t>一男砲丸投</t>
    <rPh sb="0" eb="1">
      <t>イチ</t>
    </rPh>
    <rPh sb="1" eb="2">
      <t>オトコ</t>
    </rPh>
    <phoneticPr fontId="2"/>
  </si>
  <si>
    <t>中男円盤投</t>
    <rPh sb="0" eb="1">
      <t>チュウ</t>
    </rPh>
    <rPh sb="1" eb="2">
      <t>オトコ</t>
    </rPh>
    <phoneticPr fontId="2"/>
  </si>
  <si>
    <t>高男円盤投</t>
    <rPh sb="0" eb="1">
      <t>コウ</t>
    </rPh>
    <rPh sb="1" eb="2">
      <t>オトコ</t>
    </rPh>
    <phoneticPr fontId="2"/>
  </si>
  <si>
    <t>一男円盤投</t>
    <rPh sb="0" eb="1">
      <t>イチ</t>
    </rPh>
    <rPh sb="1" eb="2">
      <t>オトコ</t>
    </rPh>
    <phoneticPr fontId="2"/>
  </si>
  <si>
    <t>高男ﾊﾝﾏｰ投</t>
    <rPh sb="0" eb="1">
      <t>コウ</t>
    </rPh>
    <rPh sb="1" eb="2">
      <t>オトコ</t>
    </rPh>
    <phoneticPr fontId="2"/>
  </si>
  <si>
    <t>一男ﾊﾝﾏｰ投</t>
    <rPh sb="0" eb="1">
      <t>イチ</t>
    </rPh>
    <rPh sb="1" eb="2">
      <t>オトコ</t>
    </rPh>
    <phoneticPr fontId="2"/>
  </si>
  <si>
    <t>一女砲丸投</t>
    <rPh sb="0" eb="1">
      <t>イチ</t>
    </rPh>
    <rPh sb="1" eb="2">
      <t>オンナ</t>
    </rPh>
    <phoneticPr fontId="2"/>
  </si>
  <si>
    <t>中女砲丸投</t>
    <rPh sb="0" eb="1">
      <t>チュウ</t>
    </rPh>
    <rPh sb="1" eb="2">
      <t>オンナ</t>
    </rPh>
    <phoneticPr fontId="2"/>
  </si>
  <si>
    <t>一女ﾊﾝﾏｰ投</t>
    <rPh sb="0" eb="1">
      <t>イチ</t>
    </rPh>
    <rPh sb="1" eb="2">
      <t>オンナ</t>
    </rPh>
    <phoneticPr fontId="2"/>
  </si>
  <si>
    <t>中女円盤投</t>
    <rPh sb="0" eb="1">
      <t>チュウ</t>
    </rPh>
    <rPh sb="1" eb="2">
      <t>オンナ</t>
    </rPh>
    <phoneticPr fontId="2"/>
  </si>
  <si>
    <t>一女円盤投</t>
    <rPh sb="0" eb="1">
      <t>イチ</t>
    </rPh>
    <rPh sb="1" eb="2">
      <t>オンナ</t>
    </rPh>
    <phoneticPr fontId="2"/>
  </si>
  <si>
    <t>中女100mH</t>
    <rPh sb="0" eb="1">
      <t>チュウ</t>
    </rPh>
    <rPh sb="1" eb="2">
      <t>オンナ</t>
    </rPh>
    <phoneticPr fontId="2"/>
  </si>
  <si>
    <t>一女100mH</t>
    <rPh sb="0" eb="1">
      <t>イチ</t>
    </rPh>
    <rPh sb="1" eb="2">
      <t>オンナ</t>
    </rPh>
    <phoneticPr fontId="2"/>
  </si>
  <si>
    <t>男100m</t>
    <rPh sb="0" eb="1">
      <t>オトコ</t>
    </rPh>
    <phoneticPr fontId="2"/>
  </si>
  <si>
    <t>男3000m</t>
    <rPh sb="0" eb="1">
      <t>オトコ</t>
    </rPh>
    <phoneticPr fontId="2"/>
  </si>
  <si>
    <t>男走高跳</t>
    <rPh sb="0" eb="1">
      <t>オトコ</t>
    </rPh>
    <phoneticPr fontId="2"/>
  </si>
  <si>
    <t>男棒高跳</t>
    <rPh sb="0" eb="1">
      <t>オトコ</t>
    </rPh>
    <phoneticPr fontId="2"/>
  </si>
  <si>
    <t>男走幅跳</t>
    <rPh sb="0" eb="1">
      <t>オトコ</t>
    </rPh>
    <phoneticPr fontId="2"/>
  </si>
  <si>
    <t>男三段跳</t>
    <rPh sb="0" eb="1">
      <t>オトコ</t>
    </rPh>
    <phoneticPr fontId="2"/>
  </si>
  <si>
    <t>男やり投</t>
    <rPh sb="0" eb="1">
      <t>オトコ</t>
    </rPh>
    <phoneticPr fontId="2"/>
  </si>
  <si>
    <t>女100m</t>
    <rPh sb="0" eb="1">
      <t>オンナ</t>
    </rPh>
    <phoneticPr fontId="2"/>
  </si>
  <si>
    <t>女200m</t>
  </si>
  <si>
    <t>女400m</t>
  </si>
  <si>
    <t>女800m</t>
  </si>
  <si>
    <t>女1500m</t>
  </si>
  <si>
    <t>女3000m</t>
  </si>
  <si>
    <t>女3000m</t>
    <phoneticPr fontId="2"/>
  </si>
  <si>
    <t>女100mYH</t>
  </si>
  <si>
    <t>女400mH</t>
  </si>
  <si>
    <t>女走高跳</t>
  </si>
  <si>
    <t>女走高跳</t>
    <phoneticPr fontId="2"/>
  </si>
  <si>
    <t>女棒高跳</t>
  </si>
  <si>
    <t>女棒高跳</t>
    <phoneticPr fontId="2"/>
  </si>
  <si>
    <t>女走幅跳</t>
  </si>
  <si>
    <t>女走幅跳</t>
    <phoneticPr fontId="2"/>
  </si>
  <si>
    <t>女三段跳</t>
  </si>
  <si>
    <t>女やり投</t>
  </si>
  <si>
    <t>女やり投</t>
    <phoneticPr fontId="2"/>
  </si>
  <si>
    <t>中学1</t>
    <rPh sb="0" eb="2">
      <t>チュウガク</t>
    </rPh>
    <phoneticPr fontId="2"/>
  </si>
  <si>
    <t>中学2</t>
    <rPh sb="0" eb="2">
      <t>チュウガク</t>
    </rPh>
    <phoneticPr fontId="2"/>
  </si>
  <si>
    <t>中学3</t>
    <rPh sb="0" eb="2">
      <t>チュウガク</t>
    </rPh>
    <phoneticPr fontId="2"/>
  </si>
  <si>
    <t>高校1</t>
    <rPh sb="0" eb="2">
      <t>コウコウ</t>
    </rPh>
    <phoneticPr fontId="2"/>
  </si>
  <si>
    <t>高校2</t>
    <rPh sb="0" eb="2">
      <t>コウコウ</t>
    </rPh>
    <phoneticPr fontId="2"/>
  </si>
  <si>
    <t>高校3</t>
    <rPh sb="0" eb="2">
      <t>コウコウ</t>
    </rPh>
    <phoneticPr fontId="2"/>
  </si>
  <si>
    <t>一般1</t>
    <rPh sb="0" eb="2">
      <t>イッパン</t>
    </rPh>
    <phoneticPr fontId="2"/>
  </si>
  <si>
    <t>一般2</t>
    <rPh sb="0" eb="2">
      <t>イッパン</t>
    </rPh>
    <phoneticPr fontId="2"/>
  </si>
  <si>
    <t>一般3</t>
    <rPh sb="0" eb="2">
      <t>イッパン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</si>
  <si>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</si>
  <si>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</si>
  <si>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</si>
  <si>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受付番号</t>
    <rPh sb="0" eb="2">
      <t>ウケツケ</t>
    </rPh>
    <rPh sb="2" eb="4">
      <t>バンゴウ</t>
    </rPh>
    <phoneticPr fontId="2"/>
  </si>
  <si>
    <t xml:space="preserve"> 1. 主　  催</t>
    <phoneticPr fontId="42"/>
  </si>
  <si>
    <t>オホーツク陸上競技協会</t>
    <phoneticPr fontId="42"/>
  </si>
  <si>
    <t xml:space="preserve"> 2. 主　  管</t>
    <phoneticPr fontId="42"/>
  </si>
  <si>
    <t>オホーツク陸上競技協会普及委員会</t>
    <rPh sb="11" eb="13">
      <t>フキュウ</t>
    </rPh>
    <rPh sb="13" eb="16">
      <t>イインカイ</t>
    </rPh>
    <phoneticPr fontId="2"/>
  </si>
  <si>
    <t xml:space="preserve"> 3. 期　  日</t>
    <phoneticPr fontId="42"/>
  </si>
  <si>
    <t xml:space="preserve"> 4. 会　  場</t>
    <phoneticPr fontId="42"/>
  </si>
  <si>
    <t>網走市運動公園陸上競技場（第３種公認）</t>
    <rPh sb="0" eb="2">
      <t>アバシリ</t>
    </rPh>
    <rPh sb="2" eb="3">
      <t>シ</t>
    </rPh>
    <rPh sb="3" eb="5">
      <t>ウンドウ</t>
    </rPh>
    <rPh sb="5" eb="7">
      <t>コウエン</t>
    </rPh>
    <phoneticPr fontId="2"/>
  </si>
  <si>
    <t xml:space="preserve"> 5. 競技種目</t>
    <phoneticPr fontId="42"/>
  </si>
  <si>
    <t>種　別</t>
    <rPh sb="0" eb="1">
      <t>タネ</t>
    </rPh>
    <rPh sb="2" eb="3">
      <t>ベツ</t>
    </rPh>
    <phoneticPr fontId="2"/>
  </si>
  <si>
    <t>種　　　　　　　　　　目</t>
    <rPh sb="0" eb="1">
      <t>タネ</t>
    </rPh>
    <rPh sb="11" eb="12">
      <t>メ</t>
    </rPh>
    <phoneticPr fontId="2"/>
  </si>
  <si>
    <t>数</t>
    <rPh sb="0" eb="1">
      <t>スウ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</si>
  <si>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</si>
  <si>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</si>
  <si>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＊高さ、重さの規格仕様は、一般、高校、中学の区分とする。</t>
    <rPh sb="13" eb="15">
      <t>イッパン</t>
    </rPh>
    <rPh sb="16" eb="18">
      <t>コウコウ</t>
    </rPh>
    <rPh sb="19" eb="21">
      <t>チュウガク</t>
    </rPh>
    <rPh sb="22" eb="24">
      <t>クブン</t>
    </rPh>
    <phoneticPr fontId="2"/>
  </si>
  <si>
    <t xml:space="preserve"> 6. 参加資格</t>
    <phoneticPr fontId="42"/>
  </si>
  <si>
    <t>※個人情報について、本大会の参加者は、大会運営上必要なプログラム、記録表、掲示板、ホームページ</t>
    <rPh sb="1" eb="3">
      <t>コジン</t>
    </rPh>
    <rPh sb="3" eb="5">
      <t>ジョウホウ</t>
    </rPh>
    <rPh sb="10" eb="11">
      <t>ホン</t>
    </rPh>
    <rPh sb="11" eb="13">
      <t>タイカイ</t>
    </rPh>
    <rPh sb="14" eb="16">
      <t>サンカ</t>
    </rPh>
    <rPh sb="16" eb="17">
      <t>シャ</t>
    </rPh>
    <rPh sb="19" eb="21">
      <t>タイカイ</t>
    </rPh>
    <rPh sb="21" eb="23">
      <t>ウンエイ</t>
    </rPh>
    <rPh sb="23" eb="24">
      <t>ジョウ</t>
    </rPh>
    <rPh sb="24" eb="26">
      <t>ヒツヨウ</t>
    </rPh>
    <rPh sb="33" eb="35">
      <t>キロク</t>
    </rPh>
    <rPh sb="35" eb="36">
      <t>ヒョウ</t>
    </rPh>
    <rPh sb="37" eb="40">
      <t>ケイジバン</t>
    </rPh>
    <phoneticPr fontId="2"/>
  </si>
  <si>
    <t>等へ氏名、所属、学年の記載について了承するものとする。</t>
    <rPh sb="2" eb="4">
      <t>シメイ</t>
    </rPh>
    <rPh sb="5" eb="7">
      <t>ショゾク</t>
    </rPh>
    <rPh sb="8" eb="10">
      <t>ガクネン</t>
    </rPh>
    <rPh sb="11" eb="13">
      <t>キサイ</t>
    </rPh>
    <rPh sb="17" eb="19">
      <t>リョウショウ</t>
    </rPh>
    <phoneticPr fontId="2"/>
  </si>
  <si>
    <t xml:space="preserve"> 7. 出場制限</t>
    <phoneticPr fontId="42"/>
  </si>
  <si>
    <t>１人２種目までとし、フィールド競技（走高跳、棒高跳を除く）の試技は３回として行う。</t>
    <rPh sb="15" eb="17">
      <t>キョウギ</t>
    </rPh>
    <rPh sb="18" eb="21">
      <t>タカ</t>
    </rPh>
    <rPh sb="22" eb="25">
      <t>ボウタカ</t>
    </rPh>
    <rPh sb="26" eb="27">
      <t>ノゾ</t>
    </rPh>
    <rPh sb="30" eb="32">
      <t>シギ</t>
    </rPh>
    <rPh sb="34" eb="35">
      <t>カイ</t>
    </rPh>
    <rPh sb="38" eb="39">
      <t>オコナ</t>
    </rPh>
    <phoneticPr fontId="2"/>
  </si>
  <si>
    <t>混成競技者は、１人３種目の出場を認める。</t>
    <rPh sb="0" eb="2">
      <t>コンセイ</t>
    </rPh>
    <rPh sb="2" eb="5">
      <t>キョウギシャ</t>
    </rPh>
    <rPh sb="7" eb="9">
      <t>ヒトリ</t>
    </rPh>
    <rPh sb="10" eb="12">
      <t>シュモク</t>
    </rPh>
    <rPh sb="13" eb="15">
      <t>シュツジョウ</t>
    </rPh>
    <rPh sb="16" eb="17">
      <t>ミト</t>
    </rPh>
    <phoneticPr fontId="42"/>
  </si>
  <si>
    <t xml:space="preserve"> 8. 競技方法</t>
    <phoneticPr fontId="42"/>
  </si>
  <si>
    <t xml:space="preserve"> 9. 表　  彰</t>
    <phoneticPr fontId="42"/>
  </si>
  <si>
    <t>表彰はありませんが、記録証(1部200円)が必要な場合は、記録会終了後大会本部まで来てください。</t>
    <rPh sb="10" eb="12">
      <t>キロク</t>
    </rPh>
    <rPh sb="12" eb="13">
      <t>ショウ</t>
    </rPh>
    <rPh sb="15" eb="16">
      <t>ブ</t>
    </rPh>
    <rPh sb="19" eb="20">
      <t>エン</t>
    </rPh>
    <rPh sb="22" eb="24">
      <t>ヒツヨウ</t>
    </rPh>
    <rPh sb="25" eb="27">
      <t>バアイ</t>
    </rPh>
    <rPh sb="29" eb="31">
      <t>キロク</t>
    </rPh>
    <rPh sb="31" eb="32">
      <t>カイ</t>
    </rPh>
    <rPh sb="32" eb="35">
      <t>シュウリョウゴ</t>
    </rPh>
    <rPh sb="35" eb="37">
      <t>タイカイ</t>
    </rPh>
    <rPh sb="37" eb="39">
      <t>ホンブ</t>
    </rPh>
    <rPh sb="41" eb="42">
      <t>キ</t>
    </rPh>
    <phoneticPr fontId="2"/>
  </si>
  <si>
    <t>10. 申込方法</t>
    <phoneticPr fontId="42"/>
  </si>
  <si>
    <t>送られたデータを元にプログラム編成を行います。</t>
    <rPh sb="0" eb="1">
      <t>オク</t>
    </rPh>
    <rPh sb="8" eb="9">
      <t>モト</t>
    </rPh>
    <rPh sb="15" eb="17">
      <t>ヘンセイ</t>
    </rPh>
    <rPh sb="18" eb="19">
      <t>オコナ</t>
    </rPh>
    <phoneticPr fontId="2"/>
  </si>
  <si>
    <t>番号</t>
  </si>
  <si>
    <t>必要書類</t>
    <rPh sb="0" eb="2">
      <t>ヒツヨウ</t>
    </rPh>
    <rPh sb="2" eb="4">
      <t>ショルイ</t>
    </rPh>
    <phoneticPr fontId="2"/>
  </si>
  <si>
    <t>提出先・提出期限</t>
  </si>
  <si>
    <t>（１）</t>
    <phoneticPr fontId="2"/>
  </si>
  <si>
    <t>総括申込書</t>
  </si>
  <si>
    <t>（２）</t>
    <phoneticPr fontId="2"/>
  </si>
  <si>
    <r>
      <t>※記録については、組み分け、試技順に必要となります。</t>
    </r>
    <r>
      <rPr>
        <b/>
        <sz val="9"/>
        <color indexed="10"/>
        <rFont val="ＭＳ 明朝"/>
        <family val="1"/>
        <charset val="128"/>
      </rPr>
      <t>参考でもよろしいので必ず記入</t>
    </r>
    <r>
      <rPr>
        <sz val="9"/>
        <rFont val="ＭＳ 明朝"/>
        <family val="1"/>
        <charset val="128"/>
      </rPr>
      <t>して下さい。</t>
    </r>
    <rPh sb="1" eb="3">
      <t>キロク</t>
    </rPh>
    <rPh sb="9" eb="10">
      <t>ク</t>
    </rPh>
    <rPh sb="11" eb="12">
      <t>ワ</t>
    </rPh>
    <rPh sb="14" eb="16">
      <t>シギ</t>
    </rPh>
    <rPh sb="16" eb="17">
      <t>ジュン</t>
    </rPh>
    <rPh sb="18" eb="20">
      <t>ヒツヨウ</t>
    </rPh>
    <rPh sb="36" eb="37">
      <t>カナラ</t>
    </rPh>
    <rPh sb="38" eb="40">
      <t>キニュウ</t>
    </rPh>
    <rPh sb="42" eb="43">
      <t>クダ</t>
    </rPh>
    <phoneticPr fontId="2"/>
  </si>
  <si>
    <t>11. 申込み料</t>
    <rPh sb="4" eb="6">
      <t>モウシコ</t>
    </rPh>
    <phoneticPr fontId="2"/>
  </si>
  <si>
    <t>一  般</t>
  </si>
  <si>
    <t>高校生</t>
  </si>
  <si>
    <t>中学生</t>
  </si>
  <si>
    <t>１種目の出場者</t>
  </si>
  <si>
    <t>1,000 円</t>
    <phoneticPr fontId="42"/>
  </si>
  <si>
    <t xml:space="preserve">  800円</t>
    <phoneticPr fontId="42"/>
  </si>
  <si>
    <t xml:space="preserve">  500 円</t>
    <phoneticPr fontId="42"/>
  </si>
  <si>
    <t>２種目の出場者</t>
  </si>
  <si>
    <t>1,500 円</t>
    <phoneticPr fontId="42"/>
  </si>
  <si>
    <t>1,000円</t>
    <phoneticPr fontId="42"/>
  </si>
  <si>
    <t xml:space="preserve">  800 円</t>
    <phoneticPr fontId="42"/>
  </si>
  <si>
    <t>３種目の出場者</t>
  </si>
  <si>
    <t>1,800 円</t>
    <rPh sb="6" eb="7">
      <t>エン</t>
    </rPh>
    <phoneticPr fontId="42"/>
  </si>
  <si>
    <t>1,200円</t>
    <rPh sb="5" eb="6">
      <t>エン</t>
    </rPh>
    <phoneticPr fontId="42"/>
  </si>
  <si>
    <t>1,000 円</t>
    <rPh sb="6" eb="7">
      <t>エン</t>
    </rPh>
    <phoneticPr fontId="42"/>
  </si>
  <si>
    <t>ﾘﾚｰ1ﾁｰﾑ</t>
    <phoneticPr fontId="2"/>
  </si>
  <si>
    <t>1,500円</t>
    <phoneticPr fontId="42"/>
  </si>
  <si>
    <t>1,000 円</t>
    <phoneticPr fontId="42"/>
  </si>
  <si>
    <t>12. 申込受付</t>
    <rPh sb="6" eb="8">
      <t>ウケツケ</t>
    </rPh>
    <phoneticPr fontId="2"/>
  </si>
  <si>
    <t>◆問合せ先</t>
    <rPh sb="1" eb="3">
      <t>トイアワ</t>
    </rPh>
    <rPh sb="4" eb="5">
      <t>サキ</t>
    </rPh>
    <phoneticPr fontId="2"/>
  </si>
  <si>
    <t>網走南ヶ丘高等学校　矢　花　　　哲　　 (携帯) 090-4811-1919</t>
    <rPh sb="0" eb="2">
      <t>アバシリ</t>
    </rPh>
    <rPh sb="2" eb="5">
      <t>ミナミガオカ</t>
    </rPh>
    <rPh sb="5" eb="7">
      <t>コウトウ</t>
    </rPh>
    <rPh sb="7" eb="9">
      <t>ガッコウ</t>
    </rPh>
    <rPh sb="10" eb="11">
      <t>ヤ</t>
    </rPh>
    <rPh sb="12" eb="13">
      <t>ハナ</t>
    </rPh>
    <rPh sb="16" eb="17">
      <t>テツ</t>
    </rPh>
    <rPh sb="21" eb="23">
      <t>ケイタイ</t>
    </rPh>
    <phoneticPr fontId="2"/>
  </si>
  <si>
    <t>　　問合せ先</t>
    <rPh sb="2" eb="4">
      <t>トイアワ</t>
    </rPh>
    <rPh sb="5" eb="6">
      <t>サキ</t>
    </rPh>
    <phoneticPr fontId="2"/>
  </si>
  <si>
    <t>◆E-mail</t>
    <phoneticPr fontId="2"/>
  </si>
  <si>
    <t>orkkiroku@gmail.com</t>
    <phoneticPr fontId="42"/>
  </si>
  <si>
    <t>13. 申込み期限</t>
    <phoneticPr fontId="2"/>
  </si>
  <si>
    <r>
      <t>＊</t>
    </r>
    <r>
      <rPr>
        <u val="double"/>
        <sz val="9"/>
        <rFont val="ＭＳ 明朝"/>
        <family val="1"/>
        <charset val="128"/>
      </rPr>
      <t>申込期限に遅れた場合は受付けません。</t>
    </r>
    <rPh sb="1" eb="3">
      <t>モウシコミ</t>
    </rPh>
    <rPh sb="3" eb="5">
      <t>キゲン</t>
    </rPh>
    <rPh sb="6" eb="7">
      <t>オク</t>
    </rPh>
    <rPh sb="9" eb="11">
      <t>バアイ</t>
    </rPh>
    <rPh sb="12" eb="14">
      <t>ウケツ</t>
    </rPh>
    <phoneticPr fontId="2"/>
  </si>
  <si>
    <r>
      <t>＊</t>
    </r>
    <r>
      <rPr>
        <u val="double"/>
        <sz val="9"/>
        <rFont val="ＭＳ 明朝"/>
        <family val="1"/>
        <charset val="128"/>
      </rPr>
      <t>競技会当日及び電話等による申込み受付けはしない。</t>
    </r>
    <phoneticPr fontId="2"/>
  </si>
  <si>
    <t>14, ﾅﾝﾊﾞｰｶｰﾄﾞ</t>
    <phoneticPr fontId="2"/>
  </si>
  <si>
    <t>15, そ の 他</t>
    <phoneticPr fontId="2"/>
  </si>
  <si>
    <t>(1) 本大会に参加の選手に万一事故が起こった場合、応急処置までの用意はありますが、それ以上の場合</t>
    <rPh sb="33" eb="35">
      <t>ヨウイ</t>
    </rPh>
    <rPh sb="44" eb="46">
      <t>イジョウ</t>
    </rPh>
    <rPh sb="47" eb="48">
      <t>バ</t>
    </rPh>
    <rPh sb="48" eb="49">
      <t>ア</t>
    </rPh>
    <phoneticPr fontId="2"/>
  </si>
  <si>
    <t>　は本人の負担で処置願います。</t>
    <rPh sb="2" eb="3">
      <t>ホン</t>
    </rPh>
    <rPh sb="3" eb="4">
      <t>ニン</t>
    </rPh>
    <rPh sb="5" eb="7">
      <t>フタン</t>
    </rPh>
    <rPh sb="8" eb="10">
      <t>ショチ</t>
    </rPh>
    <rPh sb="10" eb="11">
      <t>ネガ</t>
    </rPh>
    <phoneticPr fontId="2"/>
  </si>
  <si>
    <t>(2) 特別な場合を除き、電話による申込は出来ません。(問合せ等については、この限りではありません.)</t>
    <phoneticPr fontId="2"/>
  </si>
  <si>
    <t>(3) 本大会は記録会のためトラック競技での準決勝・決勝はありません。</t>
    <rPh sb="4" eb="7">
      <t>ホンタイカイ</t>
    </rPh>
    <rPh sb="8" eb="10">
      <t>キロク</t>
    </rPh>
    <rPh sb="10" eb="11">
      <t>カイ</t>
    </rPh>
    <rPh sb="22" eb="25">
      <t>ジュンケッショウ</t>
    </rPh>
    <rPh sb="26" eb="28">
      <t>ケッショウ</t>
    </rPh>
    <phoneticPr fontId="2"/>
  </si>
  <si>
    <t>(4)競技場はトラック、フィルドとも全天候型ウレタン舗装のため、スパイクピンは全天候用で長さは</t>
    <rPh sb="3" eb="6">
      <t>キョウギジョウ</t>
    </rPh>
    <rPh sb="18" eb="19">
      <t>ゼン</t>
    </rPh>
    <rPh sb="19" eb="21">
      <t>テンコウ</t>
    </rPh>
    <rPh sb="21" eb="22">
      <t>カタ</t>
    </rPh>
    <rPh sb="26" eb="28">
      <t>ホソウ</t>
    </rPh>
    <phoneticPr fontId="2"/>
  </si>
  <si>
    <t xml:space="preserve"> ９ｍｍ以下を使用して下さい。</t>
    <rPh sb="4" eb="6">
      <t>イカ</t>
    </rPh>
    <rPh sb="7" eb="9">
      <t>シヨウ</t>
    </rPh>
    <rPh sb="11" eb="12">
      <t>クダ</t>
    </rPh>
    <phoneticPr fontId="2"/>
  </si>
  <si>
    <t>16, 競技役員の派遣について</t>
    <phoneticPr fontId="2"/>
  </si>
  <si>
    <t>　　　　本大会の競技運営につきまして、審判員が少なく補助生徒がいないため、各参加校から１名競技役員としてご協</t>
    <rPh sb="19" eb="22">
      <t>シンパンイン</t>
    </rPh>
    <rPh sb="23" eb="24">
      <t>スク</t>
    </rPh>
    <rPh sb="26" eb="28">
      <t>ホジョ</t>
    </rPh>
    <rPh sb="28" eb="30">
      <t>セイト</t>
    </rPh>
    <rPh sb="37" eb="38">
      <t>カク</t>
    </rPh>
    <rPh sb="38" eb="40">
      <t>サンカ</t>
    </rPh>
    <rPh sb="40" eb="41">
      <t>コウ</t>
    </rPh>
    <phoneticPr fontId="2"/>
  </si>
  <si>
    <t>　　　力下さるようお願い致します。なお、申込一覧表にて希望審判名を入力して下さい。</t>
    <rPh sb="20" eb="22">
      <t>モウシコミ</t>
    </rPh>
    <rPh sb="22" eb="24">
      <t>イチラン</t>
    </rPh>
    <rPh sb="24" eb="25">
      <t>ヒョウ</t>
    </rPh>
    <rPh sb="27" eb="29">
      <t>キボウ</t>
    </rPh>
    <rPh sb="29" eb="31">
      <t>シンパン</t>
    </rPh>
    <rPh sb="31" eb="32">
      <t>メイ</t>
    </rPh>
    <rPh sb="33" eb="35">
      <t>ニュウリョク</t>
    </rPh>
    <phoneticPr fontId="2"/>
  </si>
  <si>
    <t>　　　（ご希望に添えない場合もあります。）</t>
    <rPh sb="5" eb="7">
      <t>キボウ</t>
    </rPh>
    <rPh sb="8" eb="9">
      <t>ソ</t>
    </rPh>
    <rPh sb="12" eb="14">
      <t>バアイ</t>
    </rPh>
    <phoneticPr fontId="42"/>
  </si>
  <si>
    <t>平成26年10月11日（土）　競技開始　午前9時30分</t>
    <rPh sb="12" eb="13">
      <t>ド</t>
    </rPh>
    <rPh sb="15" eb="16">
      <t>キョウ</t>
    </rPh>
    <rPh sb="16" eb="17">
      <t>ギ</t>
    </rPh>
    <rPh sb="17" eb="19">
      <t>カイシ</t>
    </rPh>
    <rPh sb="20" eb="22">
      <t>ゴゼン</t>
    </rPh>
    <rPh sb="23" eb="24">
      <t>ジ</t>
    </rPh>
    <rPh sb="26" eb="27">
      <t>フン</t>
    </rPh>
    <phoneticPr fontId="2"/>
  </si>
  <si>
    <t>中学男子</t>
    <rPh sb="0" eb="2">
      <t>チュウガク</t>
    </rPh>
    <rPh sb="2" eb="4">
      <t>ダンシ</t>
    </rPh>
    <phoneticPr fontId="2"/>
  </si>
  <si>
    <t>走高跳,棒高跳,走幅跳,砲丸投</t>
    <phoneticPr fontId="2"/>
  </si>
  <si>
    <t>中学女子</t>
    <rPh sb="0" eb="2">
      <t>チュウガク</t>
    </rPh>
    <rPh sb="2" eb="4">
      <t>ジョシ</t>
    </rPh>
    <phoneticPr fontId="2"/>
  </si>
  <si>
    <t>走高跳,走幅跳,砲丸投</t>
    <phoneticPr fontId="2"/>
  </si>
  <si>
    <t>2014年度日本陸上競技連盟登記・登録競技者（中学生を除く）であること。</t>
    <phoneticPr fontId="2"/>
  </si>
  <si>
    <t>2014年度日本陸上競技連盟競技規則による。</t>
    <phoneticPr fontId="2"/>
  </si>
  <si>
    <t>(1)ナンバーカードは、割当番号を使用し各自用意すること。</t>
    <phoneticPr fontId="2"/>
  </si>
  <si>
    <t>　今年度初参加または紛失した場合は、1組300円にて購入願います。</t>
    <rPh sb="4" eb="7">
      <t>ハツサンカ</t>
    </rPh>
    <rPh sb="10" eb="12">
      <t>フンシツ</t>
    </rPh>
    <rPh sb="14" eb="16">
      <t>バアイ</t>
    </rPh>
    <rPh sb="19" eb="20">
      <t>クミ</t>
    </rPh>
    <rPh sb="23" eb="24">
      <t>エン</t>
    </rPh>
    <rPh sb="26" eb="28">
      <t>コウニュウ</t>
    </rPh>
    <rPh sb="28" eb="29">
      <t>ネガ</t>
    </rPh>
    <phoneticPr fontId="2"/>
  </si>
  <si>
    <t>(2)一般でオホーツク管外からの参加者について</t>
    <rPh sb="3" eb="5">
      <t>イッパン</t>
    </rPh>
    <rPh sb="11" eb="12">
      <t>カン</t>
    </rPh>
    <rPh sb="12" eb="13">
      <t>ガイ</t>
    </rPh>
    <rPh sb="16" eb="18">
      <t>サンカ</t>
    </rPh>
    <rPh sb="18" eb="19">
      <t>シャ</t>
    </rPh>
    <phoneticPr fontId="2"/>
  </si>
  <si>
    <t>　今年度、記録会3戦に出場した場合はその時のﾅﾝﾊﾞｰｶｰﾄﾞを使用して下さい。</t>
    <rPh sb="15" eb="17">
      <t>バアイ</t>
    </rPh>
    <rPh sb="32" eb="34">
      <t>シヨウ</t>
    </rPh>
    <rPh sb="36" eb="37">
      <t>クダ</t>
    </rPh>
    <phoneticPr fontId="2"/>
  </si>
  <si>
    <t>郵送か持参
送付先：網走南ヶ丘高等学校 矢花　哲
〒093-0031
網走市台町２丁目１３－１</t>
    <rPh sb="0" eb="2">
      <t>ユウソウ</t>
    </rPh>
    <rPh sb="3" eb="5">
      <t>ジサン</t>
    </rPh>
    <rPh sb="6" eb="8">
      <t>ソウフ</t>
    </rPh>
    <rPh sb="8" eb="9">
      <t>サキ</t>
    </rPh>
    <rPh sb="10" eb="12">
      <t>アバシリ</t>
    </rPh>
    <rPh sb="12" eb="15">
      <t>ミナミガオカ</t>
    </rPh>
    <rPh sb="15" eb="17">
      <t>コウトウ</t>
    </rPh>
    <rPh sb="17" eb="19">
      <t>ガッコウ</t>
    </rPh>
    <rPh sb="20" eb="22">
      <t>ヤハナ</t>
    </rPh>
    <rPh sb="23" eb="24">
      <t>テツ</t>
    </rPh>
    <rPh sb="35" eb="38">
      <t>アバシリシ</t>
    </rPh>
    <rPh sb="38" eb="40">
      <t>ダイマチ</t>
    </rPh>
    <rPh sb="41" eb="43">
      <t>チョウメ</t>
    </rPh>
    <phoneticPr fontId="2"/>
  </si>
  <si>
    <t>作成方法</t>
    <rPh sb="0" eb="2">
      <t>サクセイ</t>
    </rPh>
    <rPh sb="2" eb="4">
      <t>ホウホウ</t>
    </rPh>
    <phoneticPr fontId="2"/>
  </si>
  <si>
    <t>オホーツク陸協HP（http://wwww.h-ork.jp/）よりダウンロードし必要事項を記入する。</t>
  </si>
  <si>
    <t>参加料を各校で算出。</t>
  </si>
  <si>
    <t>走高跳,棒高跳,走幅跳,三段跳,砲丸投,円盤投,ハンマー投,やり投</t>
    <rPh sb="12" eb="15">
      <t>サンダント</t>
    </rPh>
    <rPh sb="20" eb="23">
      <t>エンバンナゲ</t>
    </rPh>
    <rPh sb="28" eb="29">
      <t>ナ</t>
    </rPh>
    <phoneticPr fontId="42"/>
  </si>
  <si>
    <t>走高跳,棒高跳,走幅跳,砲丸投,円盤投,ハンマー投,やり投</t>
    <rPh sb="12" eb="14">
      <t>ホウガン</t>
    </rPh>
    <rPh sb="24" eb="25">
      <t>ナ</t>
    </rPh>
    <phoneticPr fontId="2"/>
  </si>
  <si>
    <t>男300m</t>
    <rPh sb="0" eb="1">
      <t>オトコ</t>
    </rPh>
    <phoneticPr fontId="2"/>
  </si>
  <si>
    <t>男1000m</t>
    <rPh sb="0" eb="1">
      <t>オトコ</t>
    </rPh>
    <phoneticPr fontId="2"/>
  </si>
  <si>
    <t>女1000m</t>
    <phoneticPr fontId="2"/>
  </si>
  <si>
    <r>
      <t xml:space="preserve">オホーツク陸協記録委員会アドレス（orkkiroku@gmail.com）まで送信（団体名・申込責任者を明記）して下さい。
</t>
    </r>
    <r>
      <rPr>
        <u val="double"/>
        <sz val="9"/>
        <color indexed="10"/>
        <rFont val="ＭＳ 明朝"/>
        <family val="1"/>
        <charset val="128"/>
      </rPr>
      <t>「申込確認」シートをプリントアウトし、参加料とともに現金書留で郵送</t>
    </r>
    <r>
      <rPr>
        <b/>
        <u val="double"/>
        <sz val="9"/>
        <color indexed="10"/>
        <rFont val="ＭＳ 明朝"/>
        <family val="1"/>
        <charset val="128"/>
      </rPr>
      <t>して下さい</t>
    </r>
    <r>
      <rPr>
        <u val="double"/>
        <sz val="9"/>
        <color indexed="10"/>
        <rFont val="ＭＳ 明朝"/>
        <family val="1"/>
        <charset val="128"/>
      </rPr>
      <t>。
【データの送信】と【郵送】の２つを必ず行って下さい！</t>
    </r>
    <rPh sb="42" eb="45">
      <t>ダンタイメイ</t>
    </rPh>
    <rPh sb="46" eb="48">
      <t>モウシコミ</t>
    </rPh>
    <rPh sb="48" eb="51">
      <t>セキニンシャ</t>
    </rPh>
    <rPh sb="52" eb="54">
      <t>メイキ</t>
    </rPh>
    <rPh sb="57" eb="58">
      <t>クダ</t>
    </rPh>
    <rPh sb="63" eb="65">
      <t>モウシコミ</t>
    </rPh>
    <rPh sb="65" eb="67">
      <t>カクニン</t>
    </rPh>
    <rPh sb="81" eb="83">
      <t>サンカ</t>
    </rPh>
    <rPh sb="83" eb="84">
      <t>リョウ</t>
    </rPh>
    <rPh sb="88" eb="90">
      <t>ゲンキン</t>
    </rPh>
    <rPh sb="90" eb="92">
      <t>カキトメ</t>
    </rPh>
    <rPh sb="93" eb="95">
      <t>ユウソウ</t>
    </rPh>
    <rPh sb="97" eb="98">
      <t>クダ</t>
    </rPh>
    <rPh sb="107" eb="109">
      <t>ソウシン</t>
    </rPh>
    <rPh sb="112" eb="114">
      <t>ユウソウ</t>
    </rPh>
    <rPh sb="119" eb="120">
      <t>カナラ</t>
    </rPh>
    <rPh sb="121" eb="122">
      <t>オコナ</t>
    </rPh>
    <rPh sb="124" eb="125">
      <t>クダ</t>
    </rPh>
    <phoneticPr fontId="2"/>
  </si>
  <si>
    <t>ﾌﾘｶﾞﾅ</t>
    <phoneticPr fontId="2"/>
  </si>
  <si>
    <t>女1000m</t>
  </si>
  <si>
    <t>9月29日（月）18：00</t>
    <rPh sb="1" eb="2">
      <t>ガツ</t>
    </rPh>
    <rPh sb="4" eb="5">
      <t>ヒ</t>
    </rPh>
    <rPh sb="6" eb="7">
      <t>ゲツ</t>
    </rPh>
    <phoneticPr fontId="2"/>
  </si>
  <si>
    <t>平成26年9月29日（月）　１８：００　　期日厳守</t>
    <rPh sb="11" eb="12">
      <t>ゲツ</t>
    </rPh>
    <phoneticPr fontId="2"/>
  </si>
  <si>
    <t>第22回北海道陸上競技フェスティバル兼オホーツク陸協記録会第４戦</t>
    <rPh sb="0" eb="1">
      <t>ダイ</t>
    </rPh>
    <rPh sb="3" eb="4">
      <t>カイ</t>
    </rPh>
    <rPh sb="4" eb="7">
      <t>ホッカイドウ</t>
    </rPh>
    <rPh sb="7" eb="9">
      <t>リクジョウ</t>
    </rPh>
    <rPh sb="9" eb="11">
      <t>キョウギ</t>
    </rPh>
    <rPh sb="18" eb="19">
      <t>ケン</t>
    </rPh>
    <rPh sb="29" eb="30">
      <t>ダイ</t>
    </rPh>
    <rPh sb="31" eb="32">
      <t>セン</t>
    </rPh>
    <phoneticPr fontId="2"/>
  </si>
  <si>
    <t>100m,300m,1000m,3000m,4×100mR</t>
    <phoneticPr fontId="2"/>
  </si>
  <si>
    <t>女300m</t>
    <phoneticPr fontId="2"/>
  </si>
  <si>
    <t>女300m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</si>
</sst>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&quot;種目&quot;"/>
  </numFmts>
  <fonts count="9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name val="HG創英角ｺﾞｼｯｸUB"/>
      <family val="3"/>
      <charset val="128"/>
    </font>
    <font>
      <b/>
      <sz val="10"/>
      <name val="ＭＳ Ｐゴシック"/>
      <family val="3"/>
      <charset val="128"/>
    </font>
    <font>
      <sz val="18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HGS創英角ｺﾞｼｯｸUB"/>
      <family val="3"/>
      <charset val="128"/>
    </font>
    <font>
      <b/>
      <u/>
      <sz val="10.5"/>
      <color indexed="10"/>
      <name val="HGS創英角ｺﾞｼｯｸUB"/>
      <family val="3"/>
      <charset val="128"/>
    </font>
    <font>
      <b/>
      <sz val="10.5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HGS創英角ｺﾞｼｯｸUB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indexed="32"/>
      <name val="ＨＧ丸ゴシックM"/>
      <family val="3"/>
      <charset val="128"/>
    </font>
    <font>
      <b/>
      <sz val="11"/>
      <color indexed="32"/>
      <name val="ＭＳ Ｐ明朝"/>
      <family val="1"/>
      <charset val="128"/>
    </font>
    <font>
      <sz val="12"/>
      <color indexed="32"/>
      <name val="ＨＧ丸ゴシックM"/>
      <family val="3"/>
      <charset val="128"/>
    </font>
    <font>
      <sz val="12"/>
      <name val="ＭＳ ゴシック"/>
      <family val="3"/>
      <charset val="128"/>
    </font>
    <font>
      <sz val="9"/>
      <color indexed="32"/>
      <name val="ＨＧ丸ゴシックM"/>
      <family val="3"/>
      <charset val="128"/>
    </font>
    <font>
      <b/>
      <sz val="9"/>
      <color indexed="32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ＨＧ丸ゴシックM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32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32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u val="double"/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9"/>
      <name val="ＨＧ丸ゴシックM"/>
      <family val="3"/>
      <charset val="128"/>
    </font>
    <font>
      <b/>
      <u val="double"/>
      <sz val="9"/>
      <color indexed="10"/>
      <name val="ＭＳ 明朝"/>
      <family val="1"/>
      <charset val="128"/>
    </font>
    <font>
      <u val="double"/>
      <sz val="9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4"/>
      <color theme="0"/>
      <name val="HG創英角ｺﾞｼｯｸUB"/>
      <family val="3"/>
      <charset val="128"/>
    </font>
    <font>
      <sz val="18"/>
      <color theme="0"/>
      <name val="HGP創英角ｺﾞｼｯｸUB"/>
      <family val="3"/>
      <charset val="128"/>
    </font>
    <font>
      <b/>
      <sz val="10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</font>
    <font>
      <b/>
      <sz val="10"/>
      <color theme="3"/>
      <name val="ＭＳ Ｐゴシック"/>
      <family val="3"/>
      <charset val="128"/>
    </font>
    <font>
      <b/>
      <sz val="10.5"/>
      <color theme="3"/>
      <name val="ＭＳ Ｐゴシック"/>
      <family val="3"/>
      <charset val="128"/>
    </font>
    <font>
      <b/>
      <u/>
      <sz val="10.5"/>
      <color theme="3"/>
      <name val="ＭＳ Ｐゴシック"/>
      <family val="3"/>
      <charset val="128"/>
    </font>
    <font>
      <b/>
      <u/>
      <sz val="10"/>
      <color theme="3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color theme="0"/>
      <name val="ＭＳ Ｐ明朝"/>
      <family val="1"/>
      <charset val="128"/>
    </font>
    <font>
      <b/>
      <sz val="10"/>
      <color theme="0"/>
      <name val="HGS創英角ｺﾞｼｯｸUB"/>
      <family val="3"/>
      <charset val="128"/>
    </font>
    <font>
      <b/>
      <sz val="10.5"/>
      <color theme="0"/>
      <name val="HGSｺﾞｼｯｸE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b/>
      <sz val="11"/>
      <color theme="0"/>
      <name val="HGS創英角ｺﾞｼｯｸUB"/>
      <family val="3"/>
      <charset val="128"/>
    </font>
    <font>
      <b/>
      <sz val="24"/>
      <color theme="0"/>
      <name val="HG創英角ｺﾞｼｯｸUB"/>
      <family val="3"/>
      <charset val="128"/>
    </font>
    <font>
      <sz val="18"/>
      <color theme="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0"/>
      <name val="HG丸ｺﾞｼｯｸM-PRO"/>
      <family val="3"/>
      <charset val="128"/>
    </font>
    <font>
      <sz val="24"/>
      <color rgb="FFFF000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sz val="11.5"/>
      <color rgb="FFFF0000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</cellStyleXfs>
  <cellXfs count="458">
    <xf numFmtId="0" fontId="0" fillId="0" borderId="0" xfId="0">
      <alignment vertical="center"/>
    </xf>
    <xf numFmtId="0" fontId="7" fillId="2" borderId="0" xfId="0" applyFont="1" applyFill="1" applyAlignment="1" applyProtection="1">
      <alignment vertical="center" shrinkToFit="1"/>
    </xf>
    <xf numFmtId="0" fontId="7" fillId="2" borderId="0" xfId="0" applyFont="1" applyFill="1" applyAlignment="1" applyProtection="1">
      <alignment horizontal="center" vertical="center" shrinkToFit="1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Alignment="1" applyProtection="1">
      <alignment horizontal="right" vertical="center" shrinkToFit="1"/>
    </xf>
    <xf numFmtId="0" fontId="7" fillId="0" borderId="0" xfId="0" applyFont="1" applyFill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56" fillId="0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57" fillId="5" borderId="1" xfId="0" applyFont="1" applyFill="1" applyBorder="1" applyAlignment="1" applyProtection="1">
      <alignment horizontal="center" vertical="center" shrinkToFit="1"/>
    </xf>
    <xf numFmtId="2" fontId="57" fillId="5" borderId="1" xfId="0" applyNumberFormat="1" applyFont="1" applyFill="1" applyBorder="1" applyAlignment="1" applyProtection="1">
      <alignment horizontal="center" vertical="center" shrinkToFit="1"/>
    </xf>
    <xf numFmtId="0" fontId="8" fillId="6" borderId="2" xfId="0" applyFont="1" applyFill="1" applyBorder="1" applyAlignment="1" applyProtection="1">
      <alignment horizontal="center" vertical="center" shrinkToFit="1"/>
      <protection locked="0"/>
    </xf>
    <xf numFmtId="0" fontId="8" fillId="6" borderId="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58" fillId="0" borderId="0" xfId="0" applyFont="1" applyFill="1" applyBorder="1" applyAlignment="1" applyProtection="1">
      <alignment horizontal="center" vertical="center" shrinkToFit="1"/>
    </xf>
    <xf numFmtId="0" fontId="59" fillId="5" borderId="4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60" fillId="0" borderId="0" xfId="0" applyFont="1" applyFill="1" applyBorder="1" applyAlignment="1" applyProtection="1">
      <alignment horizontal="center" shrinkToFit="1"/>
    </xf>
    <xf numFmtId="2" fontId="7" fillId="0" borderId="0" xfId="0" applyNumberFormat="1" applyFont="1" applyFill="1" applyAlignment="1" applyProtection="1">
      <alignment horizontal="center" vertical="center" shrinkToFit="1"/>
    </xf>
    <xf numFmtId="0" fontId="11" fillId="6" borderId="2" xfId="0" applyFont="1" applyFill="1" applyBorder="1" applyAlignment="1" applyProtection="1">
      <alignment horizontal="center" vertical="center" shrinkToFit="1"/>
      <protection locked="0"/>
    </xf>
    <xf numFmtId="49" fontId="8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6" borderId="3" xfId="0" applyFont="1" applyFill="1" applyBorder="1" applyAlignment="1" applyProtection="1">
      <alignment horizontal="center" vertical="center" shrinkToFit="1"/>
      <protection locked="0"/>
    </xf>
    <xf numFmtId="49" fontId="8" fillId="6" borderId="3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5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6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7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8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46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61" fillId="0" borderId="0" xfId="0" applyFont="1" applyFill="1" applyBorder="1" applyAlignment="1" applyProtection="1">
      <alignment vertical="center" shrinkToFit="1"/>
    </xf>
    <xf numFmtId="0" fontId="62" fillId="0" borderId="0" xfId="0" applyFont="1" applyFill="1" applyBorder="1" applyAlignment="1" applyProtection="1">
      <alignment horizontal="center" shrinkToFit="1"/>
    </xf>
    <xf numFmtId="2" fontId="7" fillId="0" borderId="0" xfId="0" applyNumberFormat="1" applyFont="1" applyFill="1" applyBorder="1" applyAlignment="1" applyProtection="1">
      <alignment horizontal="center" vertical="center" shrinkToFit="1"/>
    </xf>
    <xf numFmtId="2" fontId="8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1" fontId="12" fillId="0" borderId="0" xfId="0" applyNumberFormat="1" applyFont="1" applyFill="1" applyBorder="1" applyAlignment="1" applyProtection="1">
      <alignment horizontal="center" vertical="center" shrinkToFit="1"/>
    </xf>
    <xf numFmtId="38" fontId="4" fillId="0" borderId="0" xfId="3" applyFont="1" applyFill="1" applyBorder="1" applyAlignment="1" applyProtection="1">
      <alignment horizontal="center" vertical="center" shrinkToFit="1"/>
    </xf>
    <xf numFmtId="38" fontId="63" fillId="0" borderId="0" xfId="3" applyFont="1" applyFill="1" applyBorder="1" applyAlignment="1" applyProtection="1">
      <alignment horizontal="center" vertical="top" textRotation="255" shrinkToFit="1"/>
    </xf>
    <xf numFmtId="0" fontId="64" fillId="0" borderId="0" xfId="0" applyFont="1" applyFill="1" applyBorder="1" applyAlignment="1" applyProtection="1">
      <alignment horizontal="center" vertical="center" shrinkToFit="1"/>
    </xf>
    <xf numFmtId="0" fontId="65" fillId="0" borderId="0" xfId="0" applyFont="1" applyFill="1" applyBorder="1" applyAlignment="1" applyProtection="1">
      <alignment horizontal="center" vertical="center" shrinkToFit="1"/>
    </xf>
    <xf numFmtId="38" fontId="4" fillId="0" borderId="0" xfId="3" applyFont="1" applyFill="1" applyBorder="1" applyAlignment="1" applyProtection="1">
      <alignment horizontal="center" vertical="top" textRotation="255" shrinkToFit="1"/>
    </xf>
    <xf numFmtId="6" fontId="8" fillId="0" borderId="0" xfId="4" applyFont="1" applyFill="1" applyBorder="1" applyAlignment="1" applyProtection="1">
      <alignment vertical="center" shrinkToFit="1"/>
    </xf>
    <xf numFmtId="2" fontId="8" fillId="0" borderId="0" xfId="0" applyNumberFormat="1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38" fontId="66" fillId="0" borderId="0" xfId="3" applyFont="1" applyFill="1" applyBorder="1" applyAlignment="1" applyProtection="1">
      <alignment vertical="center" shrinkToFit="1"/>
    </xf>
    <xf numFmtId="38" fontId="67" fillId="0" borderId="0" xfId="3" applyFont="1" applyFill="1" applyBorder="1" applyAlignment="1" applyProtection="1">
      <alignment vertical="center" shrinkToFit="1"/>
    </xf>
    <xf numFmtId="0" fontId="9" fillId="0" borderId="0" xfId="7" applyFont="1" applyFill="1" applyBorder="1" applyAlignment="1" applyProtection="1">
      <alignment vertical="center" shrinkToFit="1"/>
    </xf>
    <xf numFmtId="38" fontId="4" fillId="0" borderId="0" xfId="3" applyFont="1" applyFill="1" applyBorder="1" applyAlignment="1" applyProtection="1">
      <alignment vertical="top" textRotation="255" shrinkToFit="1"/>
    </xf>
    <xf numFmtId="38" fontId="4" fillId="0" borderId="0" xfId="3" applyFont="1" applyFill="1" applyBorder="1" applyAlignment="1" applyProtection="1">
      <alignment vertical="center" shrinkToFit="1"/>
    </xf>
    <xf numFmtId="176" fontId="4" fillId="0" borderId="0" xfId="3" applyNumberFormat="1" applyFont="1" applyFill="1" applyBorder="1" applyAlignment="1" applyProtection="1">
      <alignment vertical="center" shrinkToFit="1"/>
    </xf>
    <xf numFmtId="38" fontId="8" fillId="0" borderId="0" xfId="3" applyFont="1" applyFill="1" applyBorder="1" applyAlignment="1" applyProtection="1">
      <alignment vertical="center" shrinkToFit="1"/>
    </xf>
    <xf numFmtId="6" fontId="10" fillId="0" borderId="0" xfId="3" applyNumberFormat="1" applyFont="1" applyFill="1" applyBorder="1" applyAlignment="1" applyProtection="1">
      <alignment vertical="center" shrinkToFit="1"/>
    </xf>
    <xf numFmtId="0" fontId="68" fillId="5" borderId="48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vertical="center" shrinkToFit="1"/>
    </xf>
    <xf numFmtId="0" fontId="21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1" fontId="13" fillId="0" borderId="0" xfId="0" applyNumberFormat="1" applyFont="1" applyFill="1" applyBorder="1" applyAlignment="1" applyProtection="1">
      <alignment vertical="center" shrinkToFit="1"/>
    </xf>
    <xf numFmtId="1" fontId="13" fillId="0" borderId="0" xfId="0" applyNumberFormat="1" applyFont="1" applyFill="1" applyBorder="1" applyAlignment="1" applyProtection="1">
      <alignment horizontal="center" vertical="center" shrinkToFit="1"/>
    </xf>
    <xf numFmtId="38" fontId="66" fillId="0" borderId="0" xfId="3" applyFont="1" applyFill="1" applyBorder="1" applyAlignment="1" applyProtection="1">
      <alignment vertical="top" shrinkToFit="1"/>
    </xf>
    <xf numFmtId="0" fontId="68" fillId="5" borderId="49" xfId="0" applyFont="1" applyFill="1" applyBorder="1" applyAlignment="1" applyProtection="1">
      <alignment horizontal="center" vertical="center" shrinkToFit="1"/>
    </xf>
    <xf numFmtId="0" fontId="69" fillId="5" borderId="49" xfId="0" applyFont="1" applyFill="1" applyBorder="1" applyAlignment="1" applyProtection="1">
      <alignment horizontal="center" vertical="center" shrinkToFit="1"/>
    </xf>
    <xf numFmtId="0" fontId="0" fillId="0" borderId="0" xfId="0" applyFont="1" applyFill="1">
      <alignment vertical="center"/>
    </xf>
    <xf numFmtId="0" fontId="20" fillId="0" borderId="0" xfId="0" applyFont="1" applyFill="1" applyBorder="1" applyAlignment="1" applyProtection="1">
      <alignment horizontal="center" vertical="center" shrinkToFit="1"/>
    </xf>
    <xf numFmtId="0" fontId="68" fillId="5" borderId="9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shrinkToFit="1"/>
    </xf>
    <xf numFmtId="1" fontId="8" fillId="6" borderId="46" xfId="0" applyNumberFormat="1" applyFont="1" applyFill="1" applyBorder="1" applyAlignment="1" applyProtection="1">
      <alignment horizontal="center" vertical="center" shrinkToFit="1"/>
    </xf>
    <xf numFmtId="0" fontId="11" fillId="6" borderId="3" xfId="0" applyFont="1" applyFill="1" applyBorder="1" applyAlignment="1" applyProtection="1">
      <alignment horizontal="center" vertical="center" shrinkToFit="1"/>
    </xf>
    <xf numFmtId="1" fontId="8" fillId="6" borderId="47" xfId="0" applyNumberFormat="1" applyFont="1" applyFill="1" applyBorder="1" applyAlignment="1" applyProtection="1">
      <alignment horizontal="center" vertical="center" shrinkToFit="1"/>
    </xf>
    <xf numFmtId="0" fontId="70" fillId="0" borderId="0" xfId="0" applyFont="1" applyFill="1" applyAlignment="1" applyProtection="1">
      <alignment horizontal="center" vertical="center" shrinkToFit="1"/>
    </xf>
    <xf numFmtId="0" fontId="70" fillId="0" borderId="0" xfId="0" applyFont="1" applyFill="1" applyAlignment="1" applyProtection="1">
      <alignment vertical="center" shrinkToFit="1"/>
    </xf>
    <xf numFmtId="0" fontId="68" fillId="0" borderId="0" xfId="0" applyFont="1" applyFill="1" applyAlignment="1" applyProtection="1">
      <alignment vertical="center" shrinkToFit="1"/>
    </xf>
    <xf numFmtId="0" fontId="68" fillId="5" borderId="5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0" fillId="0" borderId="0" xfId="0" applyFill="1">
      <alignment vertical="center"/>
    </xf>
    <xf numFmtId="0" fontId="15" fillId="0" borderId="0" xfId="0" applyFont="1" applyFill="1" applyBorder="1" applyAlignment="1" applyProtection="1">
      <alignment vertical="center" textRotation="255" shrinkToFit="1"/>
    </xf>
    <xf numFmtId="38" fontId="15" fillId="0" borderId="0" xfId="3" applyFont="1" applyFill="1" applyBorder="1" applyAlignment="1" applyProtection="1">
      <alignment vertical="center" shrinkToFit="1"/>
    </xf>
    <xf numFmtId="0" fontId="68" fillId="5" borderId="12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1" fontId="8" fillId="6" borderId="13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Alignment="1" applyProtection="1">
      <alignment vertical="center" shrinkToFit="1"/>
    </xf>
    <xf numFmtId="0" fontId="71" fillId="0" borderId="0" xfId="0" applyFont="1" applyFill="1" applyBorder="1" applyAlignment="1" applyProtection="1">
      <alignment horizontal="center" shrinkToFit="1"/>
    </xf>
    <xf numFmtId="0" fontId="72" fillId="5" borderId="59" xfId="0" applyFont="1" applyFill="1" applyBorder="1" applyAlignment="1" applyProtection="1">
      <alignment horizontal="center" vertical="center" shrinkToFit="1"/>
    </xf>
    <xf numFmtId="0" fontId="72" fillId="5" borderId="48" xfId="0" applyFont="1" applyFill="1" applyBorder="1" applyAlignment="1" applyProtection="1">
      <alignment horizontal="center" vertical="center" shrinkToFit="1"/>
    </xf>
    <xf numFmtId="0" fontId="72" fillId="5" borderId="60" xfId="0" applyFont="1" applyFill="1" applyBorder="1" applyAlignment="1" applyProtection="1">
      <alignment horizontal="center" vertical="center" shrinkToFit="1"/>
    </xf>
    <xf numFmtId="0" fontId="72" fillId="5" borderId="11" xfId="0" applyFont="1" applyFill="1" applyBorder="1" applyAlignment="1" applyProtection="1">
      <alignment horizontal="center" vertical="center" shrinkToFit="1"/>
    </xf>
    <xf numFmtId="0" fontId="18" fillId="0" borderId="2" xfId="0" applyFont="1" applyFill="1" applyBorder="1" applyAlignment="1" applyProtection="1">
      <alignment horizontal="distributed" vertical="center" shrinkToFit="1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24" fillId="0" borderId="61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73" fillId="0" borderId="3" xfId="0" applyFont="1" applyFill="1" applyBorder="1" applyAlignment="1" applyProtection="1">
      <alignment horizontal="distributed" vertical="center" shrinkToFit="1"/>
    </xf>
    <xf numFmtId="0" fontId="74" fillId="0" borderId="6" xfId="0" applyFont="1" applyFill="1" applyBorder="1" applyAlignment="1" applyProtection="1">
      <alignment horizontal="center" vertical="center" shrinkToFit="1"/>
      <protection locked="0"/>
    </xf>
    <xf numFmtId="0" fontId="74" fillId="0" borderId="62" xfId="0" applyFont="1" applyFill="1" applyBorder="1" applyAlignment="1" applyProtection="1">
      <alignment horizontal="center" vertical="center" shrinkToFit="1"/>
    </xf>
    <xf numFmtId="0" fontId="74" fillId="0" borderId="62" xfId="0" applyFont="1" applyFill="1" applyBorder="1" applyAlignment="1" applyProtection="1">
      <alignment horizontal="center" vertical="center" shrinkToFit="1"/>
      <protection locked="0"/>
    </xf>
    <xf numFmtId="0" fontId="75" fillId="0" borderId="62" xfId="0" applyFont="1" applyFill="1" applyBorder="1" applyAlignment="1" applyProtection="1">
      <alignment horizontal="center" vertical="center" shrinkToFit="1"/>
    </xf>
    <xf numFmtId="0" fontId="74" fillId="0" borderId="8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vertical="center" shrinkToFit="1"/>
    </xf>
    <xf numFmtId="38" fontId="29" fillId="0" borderId="0" xfId="3" applyFont="1" applyFill="1" applyBorder="1" applyAlignment="1" applyProtection="1">
      <alignment vertical="center" wrapText="1" shrinkToFit="1"/>
    </xf>
    <xf numFmtId="0" fontId="29" fillId="0" borderId="0" xfId="0" applyFont="1" applyFill="1" applyBorder="1" applyAlignment="1" applyProtection="1">
      <alignment vertical="center" wrapText="1" shrinkToFit="1"/>
    </xf>
    <xf numFmtId="0" fontId="76" fillId="5" borderId="9" xfId="0" applyFont="1" applyFill="1" applyBorder="1" applyAlignment="1" applyProtection="1">
      <alignment vertical="center" shrinkToFit="1"/>
    </xf>
    <xf numFmtId="0" fontId="76" fillId="5" borderId="10" xfId="0" applyFont="1" applyFill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11" fillId="7" borderId="15" xfId="0" applyFont="1" applyFill="1" applyBorder="1" applyAlignment="1" applyProtection="1">
      <alignment horizontal="center" vertical="center" shrinkToFit="1"/>
    </xf>
    <xf numFmtId="0" fontId="11" fillId="7" borderId="15" xfId="0" applyFont="1" applyFill="1" applyBorder="1" applyAlignment="1" applyProtection="1">
      <alignment horizontal="center" vertical="center" shrinkToFit="1"/>
      <protection locked="0"/>
    </xf>
    <xf numFmtId="0" fontId="8" fillId="7" borderId="15" xfId="0" applyFont="1" applyFill="1" applyBorder="1" applyAlignment="1" applyProtection="1">
      <alignment horizontal="center" vertical="center" shrinkToFit="1"/>
      <protection locked="0"/>
    </xf>
    <xf numFmtId="49" fontId="8" fillId="7" borderId="15" xfId="0" applyNumberFormat="1" applyFont="1" applyFill="1" applyBorder="1" applyAlignment="1" applyProtection="1">
      <alignment horizontal="center" vertical="center" shrinkToFit="1"/>
      <protection locked="0"/>
    </xf>
    <xf numFmtId="1" fontId="8" fillId="7" borderId="16" xfId="0" applyNumberFormat="1" applyFont="1" applyFill="1" applyBorder="1" applyAlignment="1" applyProtection="1">
      <alignment horizontal="center" vertical="center" shrinkToFit="1"/>
      <protection locked="0"/>
    </xf>
    <xf numFmtId="1" fontId="8" fillId="7" borderId="63" xfId="0" applyNumberFormat="1" applyFont="1" applyFill="1" applyBorder="1" applyAlignment="1" applyProtection="1">
      <alignment horizontal="center" vertical="center" shrinkToFit="1"/>
      <protection locked="0"/>
    </xf>
    <xf numFmtId="1" fontId="8" fillId="7" borderId="63" xfId="0" applyNumberFormat="1" applyFont="1" applyFill="1" applyBorder="1" applyAlignment="1" applyProtection="1">
      <alignment horizontal="center" vertical="center" shrinkToFit="1"/>
    </xf>
    <xf numFmtId="1" fontId="8" fillId="7" borderId="12" xfId="0" applyNumberFormat="1" applyFont="1" applyFill="1" applyBorder="1" applyAlignment="1" applyProtection="1">
      <alignment horizontal="center" vertical="center" shrinkToFit="1"/>
      <protection locked="0"/>
    </xf>
    <xf numFmtId="1" fontId="8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6" borderId="15" xfId="0" applyFont="1" applyFill="1" applyBorder="1" applyAlignment="1" applyProtection="1">
      <alignment horizontal="center" vertical="center" shrinkToFit="1"/>
    </xf>
    <xf numFmtId="0" fontId="11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63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63" xfId="0" applyNumberFormat="1" applyFont="1" applyFill="1" applyBorder="1" applyAlignment="1" applyProtection="1">
      <alignment horizontal="center" vertical="center" shrinkToFit="1"/>
    </xf>
    <xf numFmtId="1" fontId="8" fillId="6" borderId="12" xfId="0" applyNumberFormat="1" applyFont="1" applyFill="1" applyBorder="1" applyAlignment="1" applyProtection="1">
      <alignment horizontal="center" vertical="center" shrinkToFit="1"/>
      <protection locked="0"/>
    </xf>
    <xf numFmtId="1" fontId="8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distributed"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24" fillId="0" borderId="64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73" fillId="0" borderId="17" xfId="0" applyFont="1" applyFill="1" applyBorder="1" applyAlignment="1" applyProtection="1">
      <alignment horizontal="distributed" vertical="center" shrinkToFit="1"/>
    </xf>
    <xf numFmtId="0" fontId="74" fillId="0" borderId="18" xfId="0" applyFont="1" applyFill="1" applyBorder="1" applyAlignment="1" applyProtection="1">
      <alignment horizontal="center" vertical="center" shrinkToFit="1"/>
      <protection locked="0"/>
    </xf>
    <xf numFmtId="0" fontId="74" fillId="0" borderId="64" xfId="0" applyFont="1" applyFill="1" applyBorder="1" applyAlignment="1" applyProtection="1">
      <alignment horizontal="center" vertical="center" shrinkToFit="1"/>
    </xf>
    <xf numFmtId="0" fontId="74" fillId="0" borderId="64" xfId="0" applyFont="1" applyFill="1" applyBorder="1" applyAlignment="1" applyProtection="1">
      <alignment horizontal="center" vertical="center" shrinkToFit="1"/>
      <protection locked="0"/>
    </xf>
    <xf numFmtId="0" fontId="75" fillId="0" borderId="64" xfId="0" applyFont="1" applyFill="1" applyBorder="1" applyAlignment="1" applyProtection="1">
      <alignment horizontal="center" vertical="center" shrinkToFit="1"/>
    </xf>
    <xf numFmtId="0" fontId="74" fillId="0" borderId="19" xfId="0" applyFont="1" applyFill="1" applyBorder="1" applyAlignment="1" applyProtection="1">
      <alignment horizontal="center" vertical="center" shrinkToFit="1"/>
      <protection locked="0"/>
    </xf>
    <xf numFmtId="2" fontId="70" fillId="0" borderId="0" xfId="0" applyNumberFormat="1" applyFont="1" applyFill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</xf>
    <xf numFmtId="0" fontId="69" fillId="0" borderId="20" xfId="0" applyFont="1" applyFill="1" applyBorder="1" applyAlignment="1" applyProtection="1">
      <alignment horizontal="center" vertical="center" shrinkToFit="1"/>
    </xf>
    <xf numFmtId="0" fontId="69" fillId="0" borderId="3" xfId="0" applyFont="1" applyFill="1" applyBorder="1" applyAlignment="1" applyProtection="1">
      <alignment vertical="center" textRotation="255" shrinkToFit="1"/>
    </xf>
    <xf numFmtId="0" fontId="69" fillId="0" borderId="2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vertical="center" shrinkToFit="1"/>
    </xf>
    <xf numFmtId="1" fontId="4" fillId="0" borderId="5" xfId="0" applyNumberFormat="1" applyFont="1" applyFill="1" applyBorder="1" applyAlignment="1" applyProtection="1">
      <alignment vertical="center" shrinkToFit="1"/>
    </xf>
    <xf numFmtId="1" fontId="4" fillId="0" borderId="13" xfId="0" applyNumberFormat="1" applyFont="1" applyFill="1" applyBorder="1" applyAlignment="1" applyProtection="1">
      <alignment vertical="center" shrinkToFit="1"/>
    </xf>
    <xf numFmtId="1" fontId="8" fillId="0" borderId="13" xfId="0" applyNumberFormat="1" applyFont="1" applyFill="1" applyBorder="1" applyAlignment="1" applyProtection="1">
      <alignment vertical="center" shrinkToFit="1"/>
    </xf>
    <xf numFmtId="1" fontId="8" fillId="0" borderId="7" xfId="0" applyNumberFormat="1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 shrinkToFit="1"/>
    </xf>
    <xf numFmtId="1" fontId="4" fillId="0" borderId="16" xfId="0" applyNumberFormat="1" applyFont="1" applyFill="1" applyBorder="1" applyAlignment="1" applyProtection="1">
      <alignment vertical="center" shrinkToFit="1"/>
    </xf>
    <xf numFmtId="1" fontId="4" fillId="0" borderId="0" xfId="0" applyNumberFormat="1" applyFont="1" applyFill="1" applyBorder="1" applyAlignment="1" applyProtection="1">
      <alignment vertical="center" shrinkToFit="1"/>
    </xf>
    <xf numFmtId="1" fontId="8" fillId="0" borderId="0" xfId="0" applyNumberFormat="1" applyFont="1" applyFill="1" applyBorder="1" applyAlignment="1" applyProtection="1">
      <alignment vertical="center" shrinkToFit="1"/>
    </xf>
    <xf numFmtId="1" fontId="8" fillId="0" borderId="12" xfId="0" applyNumberFormat="1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1" fontId="4" fillId="0" borderId="6" xfId="0" applyNumberFormat="1" applyFont="1" applyFill="1" applyBorder="1" applyAlignment="1" applyProtection="1">
      <alignment vertical="center" shrinkToFit="1"/>
    </xf>
    <xf numFmtId="1" fontId="4" fillId="0" borderId="14" xfId="0" applyNumberFormat="1" applyFont="1" applyFill="1" applyBorder="1" applyAlignment="1" applyProtection="1">
      <alignment vertical="center" shrinkToFit="1"/>
    </xf>
    <xf numFmtId="1" fontId="8" fillId="0" borderId="14" xfId="0" applyNumberFormat="1" applyFont="1" applyFill="1" applyBorder="1" applyAlignment="1" applyProtection="1">
      <alignment vertical="center" shrinkToFit="1"/>
    </xf>
    <xf numFmtId="1" fontId="8" fillId="0" borderId="8" xfId="0" applyNumberFormat="1" applyFont="1" applyFill="1" applyBorder="1" applyAlignment="1" applyProtection="1">
      <alignment vertical="center" shrinkToFit="1"/>
    </xf>
    <xf numFmtId="0" fontId="8" fillId="0" borderId="8" xfId="0" applyFont="1" applyFill="1" applyBorder="1" applyAlignment="1" applyProtection="1">
      <alignment vertical="center" shrinkToFit="1"/>
    </xf>
    <xf numFmtId="0" fontId="24" fillId="0" borderId="1" xfId="0" applyFont="1" applyFill="1" applyBorder="1" applyAlignment="1" applyProtection="1">
      <alignment vertical="center" shrinkToFit="1"/>
    </xf>
    <xf numFmtId="0" fontId="8" fillId="7" borderId="22" xfId="0" applyFont="1" applyFill="1" applyBorder="1" applyAlignment="1" applyProtection="1">
      <alignment horizontal="center" vertical="center" shrinkToFit="1"/>
      <protection locked="0"/>
    </xf>
    <xf numFmtId="0" fontId="8" fillId="6" borderId="23" xfId="0" applyFont="1" applyFill="1" applyBorder="1" applyAlignment="1" applyProtection="1">
      <alignment horizontal="center" vertical="center" shrinkToFit="1"/>
      <protection locked="0"/>
    </xf>
    <xf numFmtId="0" fontId="8" fillId="6" borderId="24" xfId="0" applyFont="1" applyFill="1" applyBorder="1" applyAlignment="1" applyProtection="1">
      <alignment horizontal="center" vertical="center" shrinkToFit="1"/>
      <protection locked="0"/>
    </xf>
    <xf numFmtId="0" fontId="8" fillId="7" borderId="25" xfId="0" applyFont="1" applyFill="1" applyBorder="1" applyAlignment="1" applyProtection="1">
      <alignment horizontal="center" vertical="center" shrinkToFit="1"/>
      <protection locked="0"/>
    </xf>
    <xf numFmtId="0" fontId="8" fillId="6" borderId="25" xfId="0" applyFont="1" applyFill="1" applyBorder="1" applyAlignment="1" applyProtection="1">
      <alignment horizontal="center" vertical="center" shrinkToFit="1"/>
      <protection locked="0"/>
    </xf>
    <xf numFmtId="0" fontId="77" fillId="0" borderId="5" xfId="0" applyFont="1" applyFill="1" applyBorder="1" applyAlignment="1" applyProtection="1">
      <alignment horizontal="center" vertical="center" shrinkToFit="1"/>
      <protection locked="0"/>
    </xf>
    <xf numFmtId="0" fontId="77" fillId="0" borderId="61" xfId="0" applyFont="1" applyFill="1" applyBorder="1" applyAlignment="1" applyProtection="1">
      <alignment horizontal="center" vertical="center" shrinkToFit="1"/>
    </xf>
    <xf numFmtId="0" fontId="77" fillId="0" borderId="61" xfId="0" applyFont="1" applyFill="1" applyBorder="1" applyAlignment="1" applyProtection="1">
      <alignment horizontal="center" vertical="center" shrinkToFit="1"/>
      <protection locked="0"/>
    </xf>
    <xf numFmtId="0" fontId="77" fillId="0" borderId="7" xfId="0" applyFont="1" applyFill="1" applyBorder="1" applyAlignment="1" applyProtection="1">
      <alignment horizontal="center" vertical="center" shrinkToFit="1"/>
      <protection locked="0"/>
    </xf>
    <xf numFmtId="0" fontId="77" fillId="0" borderId="18" xfId="0" applyFont="1" applyFill="1" applyBorder="1" applyAlignment="1" applyProtection="1">
      <alignment horizontal="center" vertical="center" shrinkToFit="1"/>
      <protection locked="0"/>
    </xf>
    <xf numFmtId="0" fontId="77" fillId="0" borderId="64" xfId="0" applyFont="1" applyFill="1" applyBorder="1" applyAlignment="1" applyProtection="1">
      <alignment horizontal="center" vertical="center" shrinkToFit="1"/>
    </xf>
    <xf numFmtId="0" fontId="77" fillId="0" borderId="64" xfId="0" applyFont="1" applyFill="1" applyBorder="1" applyAlignment="1" applyProtection="1">
      <alignment horizontal="center" vertical="center" shrinkToFit="1"/>
      <protection locked="0"/>
    </xf>
    <xf numFmtId="0" fontId="77" fillId="0" borderId="19" xfId="0" applyFont="1" applyFill="1" applyBorder="1" applyAlignment="1" applyProtection="1">
      <alignment horizontal="center" vertical="center" shrinkToFit="1"/>
      <protection locked="0"/>
    </xf>
    <xf numFmtId="0" fontId="77" fillId="0" borderId="6" xfId="0" applyFont="1" applyFill="1" applyBorder="1" applyAlignment="1" applyProtection="1">
      <alignment horizontal="center" vertical="center" shrinkToFit="1"/>
      <protection locked="0"/>
    </xf>
    <xf numFmtId="0" fontId="77" fillId="0" borderId="62" xfId="0" applyFont="1" applyFill="1" applyBorder="1" applyAlignment="1" applyProtection="1">
      <alignment horizontal="center" vertical="center" shrinkToFit="1"/>
    </xf>
    <xf numFmtId="0" fontId="77" fillId="0" borderId="62" xfId="0" applyFont="1" applyFill="1" applyBorder="1" applyAlignment="1" applyProtection="1">
      <alignment horizontal="center" vertical="center" shrinkToFit="1"/>
      <protection locked="0"/>
    </xf>
    <xf numFmtId="0" fontId="77" fillId="0" borderId="8" xfId="0" applyFont="1" applyFill="1" applyBorder="1" applyAlignment="1" applyProtection="1">
      <alignment horizontal="center" vertical="center" shrinkToFit="1"/>
      <protection locked="0"/>
    </xf>
    <xf numFmtId="0" fontId="68" fillId="5" borderId="49" xfId="0" applyFont="1" applyFill="1" applyBorder="1" applyAlignment="1" applyProtection="1">
      <alignment horizontal="center" vertical="center" shrinkToFit="1"/>
    </xf>
    <xf numFmtId="0" fontId="69" fillId="0" borderId="3" xfId="0" applyFont="1" applyFill="1" applyBorder="1" applyAlignment="1" applyProtection="1">
      <alignment horizontal="center" vertical="center" shrinkToFit="1"/>
    </xf>
    <xf numFmtId="0" fontId="69" fillId="0" borderId="2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69" fillId="0" borderId="2" xfId="0" applyFont="1" applyFill="1" applyBorder="1" applyAlignment="1" applyProtection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horizontal="distributed" vertical="center" shrinkToFit="1"/>
    </xf>
    <xf numFmtId="0" fontId="76" fillId="5" borderId="48" xfId="0" applyFont="1" applyFill="1" applyBorder="1" applyAlignment="1" applyProtection="1">
      <alignment horizontal="distributed" vertical="center" shrinkToFit="1"/>
    </xf>
    <xf numFmtId="0" fontId="28" fillId="0" borderId="0" xfId="0" applyFont="1" applyFill="1" applyBorder="1" applyAlignment="1" applyProtection="1">
      <alignment horizontal="distributed" vertical="center" shrinkToFit="1"/>
    </xf>
    <xf numFmtId="0" fontId="8" fillId="0" borderId="0" xfId="0" applyFont="1" applyFill="1" applyBorder="1" applyAlignment="1" applyProtection="1">
      <alignment horizontal="distributed" vertical="center" shrinkToFit="1"/>
    </xf>
    <xf numFmtId="0" fontId="68" fillId="0" borderId="5" xfId="0" applyFont="1" applyFill="1" applyBorder="1" applyAlignment="1" applyProtection="1">
      <alignment vertical="center" shrinkToFit="1"/>
    </xf>
    <xf numFmtId="0" fontId="68" fillId="0" borderId="16" xfId="0" applyFont="1" applyFill="1" applyBorder="1" applyAlignment="1" applyProtection="1">
      <alignment vertical="center" shrinkToFit="1"/>
    </xf>
    <xf numFmtId="0" fontId="78" fillId="0" borderId="0" xfId="0" applyFont="1" applyFill="1" applyBorder="1" applyAlignment="1" applyProtection="1">
      <alignment vertical="center" shrinkToFit="1"/>
    </xf>
    <xf numFmtId="0" fontId="33" fillId="5" borderId="60" xfId="0" applyFont="1" applyFill="1" applyBorder="1" applyAlignment="1" applyProtection="1">
      <alignment horizontal="center" vertical="center" shrinkToFit="1"/>
    </xf>
    <xf numFmtId="0" fontId="0" fillId="8" borderId="27" xfId="0" applyFont="1" applyFill="1" applyBorder="1" applyAlignment="1" applyProtection="1">
      <alignment horizontal="center" vertical="center" shrinkToFit="1"/>
    </xf>
    <xf numFmtId="0" fontId="0" fillId="8" borderId="28" xfId="0" applyFont="1" applyFill="1" applyBorder="1" applyAlignment="1" applyProtection="1">
      <alignment horizontal="center" vertical="center" shrinkToFit="1"/>
    </xf>
    <xf numFmtId="0" fontId="0" fillId="8" borderId="29" xfId="0" applyFont="1" applyFill="1" applyBorder="1" applyAlignment="1" applyProtection="1">
      <alignment horizontal="center" vertical="center" shrinkToFit="1"/>
    </xf>
    <xf numFmtId="0" fontId="69" fillId="8" borderId="27" xfId="0" applyFont="1" applyFill="1" applyBorder="1" applyAlignment="1" applyProtection="1">
      <alignment horizontal="center" vertical="center" shrinkToFit="1"/>
    </xf>
    <xf numFmtId="0" fontId="69" fillId="8" borderId="28" xfId="0" applyFont="1" applyFill="1" applyBorder="1" applyAlignment="1" applyProtection="1">
      <alignment horizontal="center" vertical="center" shrinkToFit="1"/>
    </xf>
    <xf numFmtId="0" fontId="69" fillId="8" borderId="29" xfId="0" applyFont="1" applyFill="1" applyBorder="1" applyAlignment="1" applyProtection="1">
      <alignment horizontal="center" vertical="center" shrinkToFit="1"/>
    </xf>
    <xf numFmtId="0" fontId="35" fillId="0" borderId="0" xfId="5" applyFont="1"/>
    <xf numFmtId="0" fontId="36" fillId="0" borderId="0" xfId="5" applyFont="1"/>
    <xf numFmtId="0" fontId="37" fillId="0" borderId="0" xfId="5" applyFont="1"/>
    <xf numFmtId="0" fontId="39" fillId="0" borderId="0" xfId="5" applyFont="1"/>
    <xf numFmtId="0" fontId="40" fillId="0" borderId="0" xfId="5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43" fillId="0" borderId="0" xfId="5" applyFont="1" applyAlignment="1">
      <alignment vertical="center"/>
    </xf>
    <xf numFmtId="0" fontId="39" fillId="0" borderId="0" xfId="5" applyFont="1" applyAlignment="1">
      <alignment vertical="center"/>
    </xf>
    <xf numFmtId="0" fontId="41" fillId="0" borderId="0" xfId="5" quotePrefix="1" applyFont="1" applyAlignment="1">
      <alignment horizontal="left" vertical="center"/>
    </xf>
    <xf numFmtId="0" fontId="44" fillId="0" borderId="0" xfId="5" applyFont="1" applyAlignment="1">
      <alignment horizontal="left" vertical="center"/>
    </xf>
    <xf numFmtId="0" fontId="41" fillId="3" borderId="5" xfId="9" applyFont="1" applyFill="1" applyBorder="1" applyAlignment="1">
      <alignment horizontal="center" vertical="center"/>
    </xf>
    <xf numFmtId="0" fontId="41" fillId="3" borderId="1" xfId="9" applyFont="1" applyFill="1" applyBorder="1" applyAlignment="1">
      <alignment horizontal="center" vertical="center"/>
    </xf>
    <xf numFmtId="0" fontId="45" fillId="0" borderId="0" xfId="9" applyFont="1" applyAlignment="1">
      <alignment vertical="center"/>
    </xf>
    <xf numFmtId="0" fontId="46" fillId="3" borderId="5" xfId="9" applyFont="1" applyFill="1" applyBorder="1" applyAlignment="1">
      <alignment horizontal="left" vertical="center"/>
    </xf>
    <xf numFmtId="0" fontId="45" fillId="3" borderId="13" xfId="9" applyFont="1" applyFill="1" applyBorder="1" applyAlignment="1">
      <alignment vertical="center"/>
    </xf>
    <xf numFmtId="0" fontId="47" fillId="3" borderId="13" xfId="9" applyFont="1" applyFill="1" applyBorder="1" applyAlignment="1">
      <alignment vertical="center"/>
    </xf>
    <xf numFmtId="0" fontId="46" fillId="3" borderId="13" xfId="9" applyFont="1" applyFill="1" applyBorder="1" applyAlignment="1">
      <alignment vertical="center"/>
    </xf>
    <xf numFmtId="0" fontId="47" fillId="3" borderId="7" xfId="9" applyFont="1" applyFill="1" applyBorder="1" applyAlignment="1">
      <alignment vertical="center"/>
    </xf>
    <xf numFmtId="0" fontId="46" fillId="3" borderId="6" xfId="9" applyFont="1" applyFill="1" applyBorder="1" applyAlignment="1">
      <alignment horizontal="left" vertical="center"/>
    </xf>
    <xf numFmtId="0" fontId="45" fillId="3" borderId="14" xfId="9" applyFont="1" applyFill="1" applyBorder="1" applyAlignment="1">
      <alignment vertical="center"/>
    </xf>
    <xf numFmtId="0" fontId="47" fillId="3" borderId="14" xfId="9" applyFont="1" applyFill="1" applyBorder="1" applyAlignment="1">
      <alignment vertical="center"/>
    </xf>
    <xf numFmtId="0" fontId="46" fillId="3" borderId="14" xfId="9" applyFont="1" applyFill="1" applyBorder="1" applyAlignment="1">
      <alignment vertical="center"/>
    </xf>
    <xf numFmtId="0" fontId="47" fillId="3" borderId="8" xfId="9" applyFont="1" applyFill="1" applyBorder="1" applyAlignment="1">
      <alignment vertical="center"/>
    </xf>
    <xf numFmtId="0" fontId="46" fillId="3" borderId="16" xfId="9" applyFont="1" applyFill="1" applyBorder="1" applyAlignment="1">
      <alignment horizontal="left" vertical="center"/>
    </xf>
    <xf numFmtId="0" fontId="45" fillId="3" borderId="0" xfId="9" applyFont="1" applyFill="1" applyBorder="1" applyAlignment="1">
      <alignment vertical="center"/>
    </xf>
    <xf numFmtId="0" fontId="47" fillId="3" borderId="0" xfId="9" applyFont="1" applyFill="1" applyBorder="1" applyAlignment="1">
      <alignment vertical="center"/>
    </xf>
    <xf numFmtId="0" fontId="46" fillId="3" borderId="0" xfId="9" applyFont="1" applyFill="1" applyBorder="1" applyAlignment="1">
      <alignment vertical="center"/>
    </xf>
    <xf numFmtId="0" fontId="47" fillId="3" borderId="12" xfId="9" applyFont="1" applyFill="1" applyBorder="1" applyAlignment="1">
      <alignment vertical="center"/>
    </xf>
    <xf numFmtId="0" fontId="41" fillId="0" borderId="0" xfId="9" applyFont="1" applyBorder="1" applyAlignment="1">
      <alignment vertical="center"/>
    </xf>
    <xf numFmtId="0" fontId="41" fillId="0" borderId="0" xfId="9" applyFont="1" applyBorder="1" applyAlignment="1">
      <alignment horizontal="left" vertical="center"/>
    </xf>
    <xf numFmtId="0" fontId="41" fillId="0" borderId="0" xfId="5" applyFont="1" applyFill="1" applyBorder="1" applyAlignment="1">
      <alignment vertical="center"/>
    </xf>
    <xf numFmtId="49" fontId="41" fillId="3" borderId="1" xfId="5" applyNumberFormat="1" applyFont="1" applyFill="1" applyBorder="1" applyAlignment="1">
      <alignment horizontal="center" vertical="center" wrapText="1"/>
    </xf>
    <xf numFmtId="49" fontId="41" fillId="0" borderId="0" xfId="5" applyNumberFormat="1" applyFont="1"/>
    <xf numFmtId="49" fontId="41" fillId="0" borderId="0" xfId="5" applyNumberFormat="1" applyFont="1" applyAlignment="1">
      <alignment vertical="center" wrapText="1"/>
    </xf>
    <xf numFmtId="49" fontId="41" fillId="0" borderId="0" xfId="6" applyNumberFormat="1" applyFont="1" applyAlignment="1">
      <alignment vertical="center" wrapText="1"/>
    </xf>
    <xf numFmtId="0" fontId="41" fillId="3" borderId="9" xfId="5" applyFont="1" applyFill="1" applyBorder="1" applyAlignment="1">
      <alignment vertical="center"/>
    </xf>
    <xf numFmtId="0" fontId="39" fillId="3" borderId="11" xfId="5" applyFont="1" applyFill="1" applyBorder="1" applyAlignment="1">
      <alignment vertical="center"/>
    </xf>
    <xf numFmtId="0" fontId="41" fillId="3" borderId="9" xfId="5" applyFont="1" applyFill="1" applyBorder="1" applyAlignment="1">
      <alignment horizontal="centerContinuous" vertical="center"/>
    </xf>
    <xf numFmtId="0" fontId="41" fillId="0" borderId="16" xfId="5" applyFont="1" applyBorder="1" applyAlignment="1">
      <alignment vertical="center"/>
    </xf>
    <xf numFmtId="0" fontId="41" fillId="3" borderId="9" xfId="5" applyFont="1" applyFill="1" applyBorder="1" applyAlignment="1">
      <alignment horizontal="center" vertical="center"/>
    </xf>
    <xf numFmtId="0" fontId="41" fillId="0" borderId="16" xfId="5" applyFont="1" applyBorder="1" applyAlignment="1">
      <alignment horizontal="right" vertical="center"/>
    </xf>
    <xf numFmtId="0" fontId="41" fillId="3" borderId="1" xfId="5" applyFont="1" applyFill="1" applyBorder="1" applyAlignment="1">
      <alignment horizontal="center" vertical="center"/>
    </xf>
    <xf numFmtId="0" fontId="41" fillId="0" borderId="0" xfId="5" applyFont="1" applyBorder="1" applyAlignment="1">
      <alignment horizontal="center" vertical="center"/>
    </xf>
    <xf numFmtId="0" fontId="41" fillId="0" borderId="0" xfId="5" applyFont="1" applyBorder="1" applyAlignment="1">
      <alignment horizontal="centerContinuous" vertical="center"/>
    </xf>
    <xf numFmtId="0" fontId="41" fillId="0" borderId="0" xfId="5" applyFont="1" applyBorder="1" applyAlignment="1">
      <alignment horizontal="right" vertical="center"/>
    </xf>
    <xf numFmtId="0" fontId="44" fillId="0" borderId="0" xfId="5" applyFont="1" applyBorder="1" applyAlignment="1">
      <alignment horizontal="left" vertical="center"/>
    </xf>
    <xf numFmtId="0" fontId="6" fillId="0" borderId="0" xfId="2" applyBorder="1" applyAlignment="1" applyProtection="1">
      <alignment horizontal="left" vertical="center"/>
    </xf>
    <xf numFmtId="0" fontId="41" fillId="0" borderId="0" xfId="5" quotePrefix="1" applyFont="1" applyBorder="1" applyAlignment="1">
      <alignment horizontal="left" vertical="center"/>
    </xf>
    <xf numFmtId="0" fontId="44" fillId="0" borderId="0" xfId="5" applyFont="1" applyAlignment="1">
      <alignment vertical="center"/>
    </xf>
    <xf numFmtId="0" fontId="41" fillId="0" borderId="0" xfId="8" applyFont="1" applyAlignment="1">
      <alignment vertical="center"/>
    </xf>
    <xf numFmtId="0" fontId="51" fillId="0" borderId="0" xfId="5" applyFont="1" applyAlignment="1">
      <alignment vertical="center"/>
    </xf>
    <xf numFmtId="0" fontId="41" fillId="0" borderId="0" xfId="5" applyFont="1"/>
    <xf numFmtId="0" fontId="52" fillId="0" borderId="0" xfId="5" applyFont="1"/>
    <xf numFmtId="0" fontId="5" fillId="0" borderId="0" xfId="5"/>
    <xf numFmtId="0" fontId="41" fillId="3" borderId="9" xfId="9" applyFont="1" applyFill="1" applyBorder="1" applyAlignment="1">
      <alignment horizontal="center" vertical="center"/>
    </xf>
    <xf numFmtId="0" fontId="46" fillId="3" borderId="9" xfId="9" applyFont="1" applyFill="1" applyBorder="1" applyAlignment="1">
      <alignment horizontal="left" vertical="center"/>
    </xf>
    <xf numFmtId="0" fontId="45" fillId="3" borderId="10" xfId="9" applyFont="1" applyFill="1" applyBorder="1" applyAlignment="1">
      <alignment vertical="center"/>
    </xf>
    <xf numFmtId="0" fontId="47" fillId="3" borderId="10" xfId="9" applyFont="1" applyFill="1" applyBorder="1" applyAlignment="1">
      <alignment vertical="center"/>
    </xf>
    <xf numFmtId="0" fontId="46" fillId="3" borderId="10" xfId="9" applyFont="1" applyFill="1" applyBorder="1" applyAlignment="1">
      <alignment vertical="center"/>
    </xf>
    <xf numFmtId="0" fontId="47" fillId="3" borderId="11" xfId="9" applyFont="1" applyFill="1" applyBorder="1" applyAlignment="1">
      <alignment vertical="center"/>
    </xf>
    <xf numFmtId="0" fontId="41" fillId="3" borderId="11" xfId="9" applyFont="1" applyFill="1" applyBorder="1" applyAlignment="1">
      <alignment horizontal="center" vertical="center"/>
    </xf>
    <xf numFmtId="0" fontId="72" fillId="5" borderId="48" xfId="0" applyFont="1" applyFill="1" applyBorder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horizontal="center" vertical="center" shrinkToFit="1"/>
    </xf>
    <xf numFmtId="0" fontId="41" fillId="3" borderId="9" xfId="5" applyFont="1" applyFill="1" applyBorder="1" applyAlignment="1">
      <alignment horizontal="center" vertical="center"/>
    </xf>
    <xf numFmtId="0" fontId="41" fillId="3" borderId="11" xfId="5" applyFont="1" applyFill="1" applyBorder="1" applyAlignment="1">
      <alignment horizontal="center" vertical="center"/>
    </xf>
    <xf numFmtId="49" fontId="41" fillId="3" borderId="1" xfId="5" applyNumberFormat="1" applyFont="1" applyFill="1" applyBorder="1" applyAlignment="1">
      <alignment horizontal="center" vertical="center" wrapText="1"/>
    </xf>
    <xf numFmtId="0" fontId="41" fillId="3" borderId="9" xfId="5" quotePrefix="1" applyFont="1" applyFill="1" applyBorder="1" applyAlignment="1">
      <alignment horizontal="center" vertical="center"/>
    </xf>
    <xf numFmtId="0" fontId="41" fillId="3" borderId="11" xfId="5" quotePrefix="1" applyFont="1" applyFill="1" applyBorder="1" applyAlignment="1">
      <alignment horizontal="center" vertical="center"/>
    </xf>
    <xf numFmtId="49" fontId="41" fillId="4" borderId="0" xfId="6" applyNumberFormat="1" applyFont="1" applyFill="1" applyAlignment="1">
      <alignment horizontal="left" vertical="center"/>
    </xf>
    <xf numFmtId="49" fontId="41" fillId="3" borderId="2" xfId="5" applyNumberFormat="1" applyFont="1" applyFill="1" applyBorder="1" applyAlignment="1">
      <alignment horizontal="center" vertical="center" wrapText="1"/>
    </xf>
    <xf numFmtId="49" fontId="41" fillId="3" borderId="3" xfId="5" applyNumberFormat="1" applyFont="1" applyFill="1" applyBorder="1" applyAlignment="1">
      <alignment horizontal="center" vertical="center" wrapText="1"/>
    </xf>
    <xf numFmtId="49" fontId="41" fillId="3" borderId="5" xfId="5" applyNumberFormat="1" applyFont="1" applyFill="1" applyBorder="1" applyAlignment="1">
      <alignment horizontal="center" vertical="center" wrapText="1"/>
    </xf>
    <xf numFmtId="49" fontId="41" fillId="3" borderId="13" xfId="5" applyNumberFormat="1" applyFont="1" applyFill="1" applyBorder="1" applyAlignment="1">
      <alignment horizontal="center" vertical="center" wrapText="1"/>
    </xf>
    <xf numFmtId="49" fontId="41" fillId="3" borderId="7" xfId="5" applyNumberFormat="1" applyFont="1" applyFill="1" applyBorder="1" applyAlignment="1">
      <alignment horizontal="center" vertical="center" wrapText="1"/>
    </xf>
    <xf numFmtId="49" fontId="41" fillId="3" borderId="6" xfId="5" applyNumberFormat="1" applyFont="1" applyFill="1" applyBorder="1" applyAlignment="1">
      <alignment horizontal="center" vertical="center" wrapText="1"/>
    </xf>
    <xf numFmtId="49" fontId="41" fillId="3" borderId="14" xfId="5" applyNumberFormat="1" applyFont="1" applyFill="1" applyBorder="1" applyAlignment="1">
      <alignment horizontal="center" vertical="center" wrapText="1"/>
    </xf>
    <xf numFmtId="49" fontId="41" fillId="3" borderId="8" xfId="5" applyNumberFormat="1" applyFont="1" applyFill="1" applyBorder="1" applyAlignment="1">
      <alignment horizontal="center" vertical="center" wrapText="1"/>
    </xf>
    <xf numFmtId="49" fontId="41" fillId="3" borderId="9" xfId="5" applyNumberFormat="1" applyFont="1" applyFill="1" applyBorder="1" applyAlignment="1">
      <alignment horizontal="center" vertical="center" wrapText="1"/>
    </xf>
    <xf numFmtId="49" fontId="41" fillId="3" borderId="10" xfId="5" applyNumberFormat="1" applyFont="1" applyFill="1" applyBorder="1" applyAlignment="1">
      <alignment horizontal="center" vertical="center" wrapText="1"/>
    </xf>
    <xf numFmtId="49" fontId="41" fillId="3" borderId="11" xfId="5" applyNumberFormat="1" applyFont="1" applyFill="1" applyBorder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41" fillId="3" borderId="5" xfId="9" applyFont="1" applyFill="1" applyBorder="1" applyAlignment="1">
      <alignment horizontal="center" vertical="center"/>
    </xf>
    <xf numFmtId="0" fontId="41" fillId="3" borderId="13" xfId="9" applyFont="1" applyFill="1" applyBorder="1" applyAlignment="1">
      <alignment horizontal="center" vertical="center"/>
    </xf>
    <xf numFmtId="0" fontId="41" fillId="3" borderId="7" xfId="9" applyFont="1" applyFill="1" applyBorder="1" applyAlignment="1">
      <alignment horizontal="center" vertical="center"/>
    </xf>
    <xf numFmtId="0" fontId="41" fillId="3" borderId="6" xfId="9" applyFont="1" applyFill="1" applyBorder="1" applyAlignment="1">
      <alignment horizontal="center" vertical="center"/>
    </xf>
    <xf numFmtId="0" fontId="41" fillId="3" borderId="2" xfId="9" applyFont="1" applyFill="1" applyBorder="1" applyAlignment="1">
      <alignment horizontal="center" vertical="center"/>
    </xf>
    <xf numFmtId="0" fontId="41" fillId="3" borderId="3" xfId="9" applyFont="1" applyFill="1" applyBorder="1" applyAlignment="1">
      <alignment horizontal="center" vertical="center"/>
    </xf>
    <xf numFmtId="0" fontId="41" fillId="3" borderId="16" xfId="9" applyFont="1" applyFill="1" applyBorder="1" applyAlignment="1">
      <alignment horizontal="center" vertical="center"/>
    </xf>
    <xf numFmtId="49" fontId="48" fillId="0" borderId="14" xfId="6" applyNumberFormat="1" applyFont="1" applyBorder="1" applyAlignment="1">
      <alignment vertical="center"/>
    </xf>
    <xf numFmtId="49" fontId="46" fillId="0" borderId="14" xfId="6" applyNumberFormat="1" applyFont="1" applyBorder="1" applyAlignment="1">
      <alignment vertical="center"/>
    </xf>
    <xf numFmtId="0" fontId="68" fillId="5" borderId="49" xfId="0" applyFont="1" applyFill="1" applyBorder="1" applyAlignment="1" applyProtection="1">
      <alignment horizontal="center" vertical="center" shrinkToFit="1"/>
    </xf>
    <xf numFmtId="0" fontId="72" fillId="5" borderId="48" xfId="0" applyFont="1" applyFill="1" applyBorder="1" applyAlignment="1" applyProtection="1">
      <alignment horizontal="center" vertical="center" shrinkToFit="1"/>
    </xf>
    <xf numFmtId="0" fontId="60" fillId="0" borderId="17" xfId="0" applyFont="1" applyFill="1" applyBorder="1" applyAlignment="1" applyProtection="1">
      <alignment horizontal="distributed" vertical="center" shrinkToFit="1"/>
    </xf>
    <xf numFmtId="0" fontId="60" fillId="0" borderId="3" xfId="0" applyFont="1" applyFill="1" applyBorder="1" applyAlignment="1" applyProtection="1">
      <alignment horizontal="distributed" vertical="center" shrinkToFit="1"/>
    </xf>
    <xf numFmtId="0" fontId="23" fillId="10" borderId="1" xfId="0" applyFont="1" applyFill="1" applyBorder="1" applyAlignment="1" applyProtection="1">
      <alignment horizontal="center" vertical="center" shrinkToFit="1"/>
    </xf>
    <xf numFmtId="0" fontId="79" fillId="5" borderId="3" xfId="0" applyFont="1" applyFill="1" applyBorder="1" applyAlignment="1" applyProtection="1">
      <alignment horizontal="distributed" vertical="center" shrinkToFit="1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Fill="1" applyBorder="1" applyAlignment="1" applyProtection="1">
      <alignment horizontal="left" vertical="top" shrinkToFit="1"/>
    </xf>
    <xf numFmtId="0" fontId="31" fillId="0" borderId="7" xfId="0" applyFont="1" applyFill="1" applyBorder="1" applyAlignment="1" applyProtection="1">
      <alignment horizontal="left" vertical="top" shrinkToFit="1"/>
    </xf>
    <xf numFmtId="0" fontId="31" fillId="0" borderId="16" xfId="0" applyFont="1" applyFill="1" applyBorder="1" applyAlignment="1" applyProtection="1">
      <alignment horizontal="left" vertical="top" shrinkToFit="1"/>
    </xf>
    <xf numFmtId="0" fontId="31" fillId="0" borderId="12" xfId="0" applyFont="1" applyFill="1" applyBorder="1" applyAlignment="1" applyProtection="1">
      <alignment horizontal="left" vertical="top" shrinkToFit="1"/>
    </xf>
    <xf numFmtId="0" fontId="31" fillId="0" borderId="6" xfId="0" applyFont="1" applyFill="1" applyBorder="1" applyAlignment="1" applyProtection="1">
      <alignment horizontal="left" vertical="top" shrinkToFit="1"/>
    </xf>
    <xf numFmtId="0" fontId="31" fillId="0" borderId="8" xfId="0" applyFont="1" applyFill="1" applyBorder="1" applyAlignment="1" applyProtection="1">
      <alignment horizontal="left" vertical="top" shrinkToFit="1"/>
    </xf>
    <xf numFmtId="0" fontId="79" fillId="5" borderId="65" xfId="0" applyFont="1" applyFill="1" applyBorder="1" applyAlignment="1" applyProtection="1">
      <alignment horizontal="distributed" vertical="center" shrinkToFit="1"/>
    </xf>
    <xf numFmtId="0" fontId="20" fillId="0" borderId="26" xfId="0" applyFont="1" applyFill="1" applyBorder="1" applyAlignment="1" applyProtection="1">
      <alignment horizontal="center" vertical="center" shrinkToFit="1"/>
      <protection locked="0"/>
    </xf>
    <xf numFmtId="0" fontId="82" fillId="9" borderId="1" xfId="1" applyFont="1" applyFill="1" applyBorder="1" applyAlignment="1" applyProtection="1">
      <alignment horizontal="center" vertical="center" shrinkToFit="1"/>
    </xf>
    <xf numFmtId="0" fontId="79" fillId="5" borderId="68" xfId="0" applyFont="1" applyFill="1" applyBorder="1" applyAlignment="1" applyProtection="1">
      <alignment horizontal="distributed" vertical="center" shrinkToFit="1"/>
    </xf>
    <xf numFmtId="0" fontId="83" fillId="0" borderId="5" xfId="0" applyFont="1" applyFill="1" applyBorder="1" applyAlignment="1" applyProtection="1">
      <alignment horizontal="center" vertical="top" wrapText="1"/>
      <protection locked="0"/>
    </xf>
    <xf numFmtId="0" fontId="83" fillId="0" borderId="13" xfId="0" applyFont="1" applyFill="1" applyBorder="1" applyAlignment="1" applyProtection="1">
      <alignment horizontal="center" vertical="top" wrapText="1"/>
      <protection locked="0"/>
    </xf>
    <xf numFmtId="0" fontId="83" fillId="0" borderId="7" xfId="0" applyFont="1" applyFill="1" applyBorder="1" applyAlignment="1" applyProtection="1">
      <alignment horizontal="center" vertical="top" wrapText="1"/>
      <protection locked="0"/>
    </xf>
    <xf numFmtId="0" fontId="83" fillId="0" borderId="16" xfId="0" applyFont="1" applyFill="1" applyBorder="1" applyAlignment="1" applyProtection="1">
      <alignment horizontal="center" vertical="top" wrapText="1"/>
      <protection locked="0"/>
    </xf>
    <xf numFmtId="0" fontId="83" fillId="0" borderId="0" xfId="0" applyFont="1" applyFill="1" applyBorder="1" applyAlignment="1" applyProtection="1">
      <alignment horizontal="center" vertical="top" wrapText="1"/>
      <protection locked="0"/>
    </xf>
    <xf numFmtId="0" fontId="83" fillId="0" borderId="12" xfId="0" applyFont="1" applyFill="1" applyBorder="1" applyAlignment="1" applyProtection="1">
      <alignment horizontal="center" vertical="top" wrapText="1"/>
      <protection locked="0"/>
    </xf>
    <xf numFmtId="0" fontId="83" fillId="0" borderId="6" xfId="0" applyFont="1" applyFill="1" applyBorder="1" applyAlignment="1" applyProtection="1">
      <alignment horizontal="center" vertical="top" wrapText="1"/>
      <protection locked="0"/>
    </xf>
    <xf numFmtId="0" fontId="83" fillId="0" borderId="14" xfId="0" applyFont="1" applyFill="1" applyBorder="1" applyAlignment="1" applyProtection="1">
      <alignment horizontal="center" vertical="top" wrapText="1"/>
      <protection locked="0"/>
    </xf>
    <xf numFmtId="0" fontId="83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5" fontId="81" fillId="5" borderId="5" xfId="0" applyNumberFormat="1" applyFont="1" applyFill="1" applyBorder="1" applyAlignment="1" applyProtection="1">
      <alignment horizontal="center" vertical="center" shrinkToFit="1"/>
    </xf>
    <xf numFmtId="5" fontId="81" fillId="5" borderId="7" xfId="0" applyNumberFormat="1" applyFont="1" applyFill="1" applyBorder="1" applyAlignment="1" applyProtection="1">
      <alignment horizontal="center" vertical="center" shrinkToFit="1"/>
    </xf>
    <xf numFmtId="5" fontId="81" fillId="5" borderId="6" xfId="0" applyNumberFormat="1" applyFont="1" applyFill="1" applyBorder="1" applyAlignment="1" applyProtection="1">
      <alignment horizontal="center" vertical="center" shrinkToFit="1"/>
    </xf>
    <xf numFmtId="5" fontId="81" fillId="5" borderId="8" xfId="0" applyNumberFormat="1" applyFont="1" applyFill="1" applyBorder="1" applyAlignment="1" applyProtection="1">
      <alignment horizontal="center" vertical="center" shrinkToFit="1"/>
    </xf>
    <xf numFmtId="5" fontId="30" fillId="0" borderId="9" xfId="0" applyNumberFormat="1" applyFont="1" applyFill="1" applyBorder="1" applyAlignment="1" applyProtection="1">
      <alignment horizontal="center" vertical="center" shrinkToFit="1"/>
    </xf>
    <xf numFmtId="5" fontId="30" fillId="0" borderId="10" xfId="0" applyNumberFormat="1" applyFont="1" applyFill="1" applyBorder="1" applyAlignment="1" applyProtection="1">
      <alignment horizontal="center" vertical="center" shrinkToFit="1"/>
    </xf>
    <xf numFmtId="5" fontId="30" fillId="0" borderId="11" xfId="0" applyNumberFormat="1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68" fillId="5" borderId="9" xfId="0" applyFont="1" applyFill="1" applyBorder="1" applyAlignment="1" applyProtection="1">
      <alignment horizontal="left" vertical="center" shrinkToFit="1"/>
    </xf>
    <xf numFmtId="0" fontId="68" fillId="5" borderId="10" xfId="0" applyFont="1" applyFill="1" applyBorder="1" applyAlignment="1" applyProtection="1">
      <alignment horizontal="left" vertical="center" shrinkToFit="1"/>
    </xf>
    <xf numFmtId="0" fontId="68" fillId="5" borderId="11" xfId="0" applyFont="1" applyFill="1" applyBorder="1" applyAlignment="1" applyProtection="1">
      <alignment horizontal="left" vertical="center" shrinkToFit="1"/>
    </xf>
    <xf numFmtId="0" fontId="68" fillId="5" borderId="66" xfId="0" applyFont="1" applyFill="1" applyBorder="1" applyAlignment="1" applyProtection="1">
      <alignment horizontal="center" vertical="center" shrinkToFit="1"/>
    </xf>
    <xf numFmtId="0" fontId="68" fillId="5" borderId="13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distributed" vertical="center" shrinkToFit="1"/>
    </xf>
    <xf numFmtId="0" fontId="60" fillId="0" borderId="1" xfId="0" applyFont="1" applyFill="1" applyBorder="1" applyAlignment="1" applyProtection="1">
      <alignment horizontal="distributed" vertical="center" shrinkToFit="1"/>
    </xf>
    <xf numFmtId="0" fontId="60" fillId="0" borderId="2" xfId="0" applyFont="1" applyFill="1" applyBorder="1" applyAlignment="1" applyProtection="1">
      <alignment horizontal="distributed" vertical="center" shrinkToFit="1"/>
    </xf>
    <xf numFmtId="0" fontId="80" fillId="5" borderId="0" xfId="0" applyFont="1" applyFill="1" applyBorder="1" applyAlignment="1" applyProtection="1">
      <alignment horizontal="center" vertical="center" shrinkToFit="1"/>
    </xf>
    <xf numFmtId="0" fontId="79" fillId="5" borderId="15" xfId="0" applyFont="1" applyFill="1" applyBorder="1" applyAlignment="1" applyProtection="1">
      <alignment horizontal="distributed" vertical="center" shrinkToFit="1"/>
    </xf>
    <xf numFmtId="0" fontId="68" fillId="5" borderId="60" xfId="0" applyFont="1" applyFill="1" applyBorder="1" applyAlignment="1" applyProtection="1">
      <alignment horizontal="center" vertical="center" shrinkToFit="1"/>
    </xf>
    <xf numFmtId="0" fontId="68" fillId="5" borderId="10" xfId="0" applyFont="1" applyFill="1" applyBorder="1" applyAlignment="1" applyProtection="1">
      <alignment horizontal="center" vertical="center" shrinkToFit="1"/>
    </xf>
    <xf numFmtId="0" fontId="68" fillId="5" borderId="11" xfId="0" applyFont="1" applyFill="1" applyBorder="1" applyAlignment="1" applyProtection="1">
      <alignment horizontal="center" vertical="center" shrinkToFit="1"/>
    </xf>
    <xf numFmtId="0" fontId="79" fillId="5" borderId="67" xfId="0" applyFont="1" applyFill="1" applyBorder="1" applyAlignment="1" applyProtection="1">
      <alignment horizontal="distributed" vertical="center" shrinkToFit="1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center" vertical="center" shrinkToFit="1"/>
    </xf>
    <xf numFmtId="0" fontId="19" fillId="0" borderId="31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left" vertical="top" wrapText="1" shrinkToFit="1"/>
    </xf>
    <xf numFmtId="0" fontId="0" fillId="0" borderId="26" xfId="0" applyFont="1" applyFill="1" applyBorder="1" applyAlignment="1" applyProtection="1">
      <alignment horizontal="center" vertical="center" shrinkToFit="1"/>
    </xf>
    <xf numFmtId="0" fontId="88" fillId="0" borderId="38" xfId="0" applyFont="1" applyFill="1" applyBorder="1" applyAlignment="1" applyProtection="1">
      <alignment horizontal="left" vertical="top" shrinkToFit="1"/>
    </xf>
    <xf numFmtId="0" fontId="88" fillId="0" borderId="39" xfId="0" applyFont="1" applyFill="1" applyBorder="1" applyAlignment="1" applyProtection="1">
      <alignment horizontal="left" vertical="top" shrinkToFit="1"/>
    </xf>
    <xf numFmtId="0" fontId="88" fillId="0" borderId="40" xfId="0" applyFont="1" applyFill="1" applyBorder="1" applyAlignment="1" applyProtection="1">
      <alignment horizontal="left" vertical="top" shrinkToFit="1"/>
    </xf>
    <xf numFmtId="0" fontId="88" fillId="0" borderId="44" xfId="0" applyFont="1" applyFill="1" applyBorder="1" applyAlignment="1" applyProtection="1">
      <alignment horizontal="left" vertical="top" shrinkToFit="1"/>
    </xf>
    <xf numFmtId="0" fontId="88" fillId="0" borderId="0" xfId="0" applyFont="1" applyFill="1" applyBorder="1" applyAlignment="1" applyProtection="1">
      <alignment horizontal="left" vertical="top" shrinkToFit="1"/>
    </xf>
    <xf numFmtId="0" fontId="88" fillId="0" borderId="45" xfId="0" applyFont="1" applyFill="1" applyBorder="1" applyAlignment="1" applyProtection="1">
      <alignment horizontal="left" vertical="top" shrinkToFit="1"/>
    </xf>
    <xf numFmtId="0" fontId="88" fillId="0" borderId="41" xfId="0" applyFont="1" applyFill="1" applyBorder="1" applyAlignment="1" applyProtection="1">
      <alignment horizontal="left" vertical="top" shrinkToFit="1"/>
    </xf>
    <xf numFmtId="0" fontId="88" fillId="0" borderId="42" xfId="0" applyFont="1" applyFill="1" applyBorder="1" applyAlignment="1" applyProtection="1">
      <alignment horizontal="left" vertical="top" shrinkToFit="1"/>
    </xf>
    <xf numFmtId="0" fontId="88" fillId="0" borderId="43" xfId="0" applyFont="1" applyFill="1" applyBorder="1" applyAlignment="1" applyProtection="1">
      <alignment horizontal="left" vertical="top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69" fillId="0" borderId="2" xfId="0" applyFont="1" applyFill="1" applyBorder="1" applyAlignment="1" applyProtection="1">
      <alignment horizontal="center" vertical="center" shrinkToFit="1"/>
    </xf>
    <xf numFmtId="0" fontId="86" fillId="5" borderId="3" xfId="0" applyFont="1" applyFill="1" applyBorder="1" applyAlignment="1" applyProtection="1">
      <alignment horizontal="center" vertical="center" shrinkToFit="1"/>
    </xf>
    <xf numFmtId="0" fontId="86" fillId="5" borderId="6" xfId="0" applyFont="1" applyFill="1" applyBorder="1" applyAlignment="1" applyProtection="1">
      <alignment horizontal="center" vertical="center" shrinkToFit="1"/>
    </xf>
    <xf numFmtId="0" fontId="86" fillId="5" borderId="1" xfId="0" applyFont="1" applyFill="1" applyBorder="1" applyAlignment="1" applyProtection="1">
      <alignment horizontal="center" vertical="center" shrinkToFit="1"/>
    </xf>
    <xf numFmtId="0" fontId="86" fillId="5" borderId="9" xfId="0" applyFont="1" applyFill="1" applyBorder="1" applyAlignment="1" applyProtection="1">
      <alignment horizontal="center" vertical="center" shrinkToFit="1"/>
    </xf>
    <xf numFmtId="5" fontId="86" fillId="5" borderId="79" xfId="0" applyNumberFormat="1" applyFont="1" applyFill="1" applyBorder="1" applyAlignment="1" applyProtection="1">
      <alignment horizontal="center" vertical="center" shrinkToFit="1"/>
    </xf>
    <xf numFmtId="5" fontId="86" fillId="5" borderId="3" xfId="0" applyNumberFormat="1" applyFont="1" applyFill="1" applyBorder="1" applyAlignment="1" applyProtection="1">
      <alignment horizontal="center" vertical="center" shrinkToFit="1"/>
    </xf>
    <xf numFmtId="5" fontId="86" fillId="5" borderId="80" xfId="0" applyNumberFormat="1" applyFont="1" applyFill="1" applyBorder="1" applyAlignment="1" applyProtection="1">
      <alignment horizontal="center" vertical="center" shrinkToFit="1"/>
    </xf>
    <xf numFmtId="5" fontId="86" fillId="5" borderId="1" xfId="0" applyNumberFormat="1" applyFont="1" applyFill="1" applyBorder="1" applyAlignment="1" applyProtection="1">
      <alignment horizontal="center" vertical="center" shrinkToFit="1"/>
    </xf>
    <xf numFmtId="0" fontId="0" fillId="0" borderId="28" xfId="0" applyFont="1" applyFill="1" applyBorder="1" applyAlignment="1" applyProtection="1">
      <alignment horizontal="center" vertical="center" shrinkToFit="1"/>
    </xf>
    <xf numFmtId="0" fontId="0" fillId="0" borderId="34" xfId="0" applyFont="1" applyFill="1" applyBorder="1" applyAlignment="1" applyProtection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38" fontId="15" fillId="0" borderId="1" xfId="3" applyFont="1" applyFill="1" applyBorder="1" applyAlignment="1" applyProtection="1">
      <alignment horizontal="center" vertical="center" shrinkToFit="1"/>
    </xf>
    <xf numFmtId="38" fontId="15" fillId="0" borderId="1" xfId="3" applyFont="1" applyFill="1" applyBorder="1" applyAlignment="1" applyProtection="1">
      <alignment horizontal="right" vertical="center" shrinkToFit="1"/>
    </xf>
    <xf numFmtId="0" fontId="15" fillId="0" borderId="1" xfId="0" applyFont="1" applyFill="1" applyBorder="1" applyAlignment="1" applyProtection="1">
      <alignment horizontal="center" vertical="center" textRotation="255" shrinkToFit="1"/>
    </xf>
    <xf numFmtId="0" fontId="76" fillId="5" borderId="74" xfId="0" applyFont="1" applyFill="1" applyBorder="1" applyAlignment="1" applyProtection="1">
      <alignment horizontal="center" vertical="center" shrinkToFit="1"/>
    </xf>
    <xf numFmtId="0" fontId="76" fillId="5" borderId="75" xfId="0" applyFont="1" applyFill="1" applyBorder="1" applyAlignment="1" applyProtection="1">
      <alignment horizontal="center" vertical="center" shrinkToFit="1"/>
    </xf>
    <xf numFmtId="0" fontId="76" fillId="5" borderId="76" xfId="0" applyFont="1" applyFill="1" applyBorder="1" applyAlignment="1" applyProtection="1">
      <alignment horizontal="center" vertical="center" shrinkToFit="1"/>
    </xf>
    <xf numFmtId="0" fontId="57" fillId="5" borderId="77" xfId="0" applyFont="1" applyFill="1" applyBorder="1" applyAlignment="1" applyProtection="1">
      <alignment horizontal="center" vertical="center" shrinkToFit="1"/>
    </xf>
    <xf numFmtId="0" fontId="57" fillId="5" borderId="70" xfId="0" applyFont="1" applyFill="1" applyBorder="1" applyAlignment="1" applyProtection="1">
      <alignment horizontal="center" vertical="center" shrinkToFit="1"/>
    </xf>
    <xf numFmtId="0" fontId="57" fillId="5" borderId="78" xfId="0" applyFont="1" applyFill="1" applyBorder="1" applyAlignment="1" applyProtection="1">
      <alignment horizontal="center" vertical="center" shrinkToFit="1"/>
    </xf>
    <xf numFmtId="0" fontId="57" fillId="5" borderId="72" xfId="0" applyFont="1" applyFill="1" applyBorder="1" applyAlignment="1" applyProtection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0" fontId="57" fillId="5" borderId="71" xfId="0" applyFont="1" applyFill="1" applyBorder="1" applyAlignment="1" applyProtection="1">
      <alignment horizontal="center" vertical="center" shrinkToFit="1"/>
    </xf>
    <xf numFmtId="0" fontId="57" fillId="5" borderId="73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86" fillId="5" borderId="66" xfId="0" applyFont="1" applyFill="1" applyBorder="1" applyAlignment="1" applyProtection="1">
      <alignment horizontal="distributed" vertical="center" shrinkToFit="1"/>
    </xf>
    <xf numFmtId="0" fontId="86" fillId="5" borderId="13" xfId="0" applyFont="1" applyFill="1" applyBorder="1" applyAlignment="1" applyProtection="1">
      <alignment horizontal="distributed" vertical="center" shrinkToFit="1"/>
    </xf>
    <xf numFmtId="0" fontId="86" fillId="5" borderId="7" xfId="0" applyFont="1" applyFill="1" applyBorder="1" applyAlignment="1" applyProtection="1">
      <alignment horizontal="distributed" vertical="center" shrinkToFit="1"/>
    </xf>
    <xf numFmtId="0" fontId="86" fillId="5" borderId="69" xfId="0" applyFont="1" applyFill="1" applyBorder="1" applyAlignment="1" applyProtection="1">
      <alignment horizontal="distributed" vertical="center" shrinkToFit="1"/>
    </xf>
    <xf numFmtId="0" fontId="86" fillId="5" borderId="14" xfId="0" applyFont="1" applyFill="1" applyBorder="1" applyAlignment="1" applyProtection="1">
      <alignment horizontal="distributed" vertical="center" shrinkToFit="1"/>
    </xf>
    <xf numFmtId="0" fontId="86" fillId="5" borderId="8" xfId="0" applyFont="1" applyFill="1" applyBorder="1" applyAlignment="1" applyProtection="1">
      <alignment horizontal="distributed" vertical="center" shrinkToFit="1"/>
    </xf>
    <xf numFmtId="0" fontId="87" fillId="9" borderId="38" xfId="0" applyFont="1" applyFill="1" applyBorder="1" applyAlignment="1" applyProtection="1">
      <alignment horizontal="left" vertical="top" wrapText="1"/>
    </xf>
    <xf numFmtId="0" fontId="87" fillId="9" borderId="39" xfId="0" applyFont="1" applyFill="1" applyBorder="1" applyAlignment="1" applyProtection="1">
      <alignment horizontal="left" vertical="top" wrapText="1"/>
    </xf>
    <xf numFmtId="0" fontId="87" fillId="9" borderId="40" xfId="0" applyFont="1" applyFill="1" applyBorder="1" applyAlignment="1" applyProtection="1">
      <alignment horizontal="left" vertical="top" wrapText="1"/>
    </xf>
    <xf numFmtId="0" fontId="87" fillId="9" borderId="41" xfId="0" applyFont="1" applyFill="1" applyBorder="1" applyAlignment="1" applyProtection="1">
      <alignment horizontal="left" vertical="top" wrapText="1"/>
    </xf>
    <xf numFmtId="0" fontId="87" fillId="9" borderId="42" xfId="0" applyFont="1" applyFill="1" applyBorder="1" applyAlignment="1" applyProtection="1">
      <alignment horizontal="left" vertical="top" wrapText="1"/>
    </xf>
    <xf numFmtId="0" fontId="87" fillId="9" borderId="43" xfId="0" applyFont="1" applyFill="1" applyBorder="1" applyAlignment="1" applyProtection="1">
      <alignment horizontal="left" vertical="top" wrapText="1"/>
    </xf>
    <xf numFmtId="0" fontId="76" fillId="5" borderId="48" xfId="0" applyFont="1" applyFill="1" applyBorder="1" applyAlignment="1" applyProtection="1">
      <alignment horizontal="center" vertical="center" shrinkToFit="1"/>
    </xf>
    <xf numFmtId="0" fontId="76" fillId="5" borderId="11" xfId="0" applyFont="1" applyFill="1" applyBorder="1" applyAlignment="1" applyProtection="1">
      <alignment horizontal="center" vertical="center" shrinkToFit="1"/>
    </xf>
    <xf numFmtId="0" fontId="76" fillId="5" borderId="1" xfId="0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</xf>
    <xf numFmtId="0" fontId="0" fillId="0" borderId="36" xfId="0" applyFont="1" applyFill="1" applyBorder="1" applyAlignment="1" applyProtection="1">
      <alignment horizontal="center" vertical="center" shrinkToFit="1"/>
    </xf>
    <xf numFmtId="0" fontId="0" fillId="0" borderId="37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85" fillId="9" borderId="1" xfId="0" applyFont="1" applyFill="1" applyBorder="1" applyAlignment="1" applyProtection="1">
      <alignment horizontal="center" vertical="center" shrinkToFit="1"/>
    </xf>
    <xf numFmtId="0" fontId="69" fillId="0" borderId="3" xfId="0" applyFont="1" applyFill="1" applyBorder="1" applyAlignment="1" applyProtection="1">
      <alignment horizontal="center" vertical="center" shrinkToFit="1"/>
    </xf>
    <xf numFmtId="0" fontId="69" fillId="0" borderId="15" xfId="0" applyFont="1" applyFill="1" applyBorder="1" applyAlignment="1" applyProtection="1">
      <alignment horizontal="center" vertical="center" textRotation="255" shrinkToFit="1"/>
    </xf>
    <xf numFmtId="0" fontId="0" fillId="0" borderId="15" xfId="0" applyFont="1" applyFill="1" applyBorder="1" applyAlignment="1" applyProtection="1">
      <alignment horizontal="center" vertical="center" textRotation="255" shrinkToFit="1"/>
    </xf>
    <xf numFmtId="0" fontId="0" fillId="0" borderId="3" xfId="0" applyFont="1" applyFill="1" applyBorder="1" applyAlignment="1" applyProtection="1">
      <alignment horizontal="center" vertical="center" textRotation="255" shrinkToFit="1"/>
    </xf>
    <xf numFmtId="0" fontId="69" fillId="0" borderId="26" xfId="0" applyFont="1" applyFill="1" applyBorder="1" applyAlignment="1" applyProtection="1">
      <alignment horizontal="center" vertical="center" shrinkToFit="1"/>
    </xf>
    <xf numFmtId="0" fontId="81" fillId="5" borderId="59" xfId="0" applyFont="1" applyFill="1" applyBorder="1" applyAlignment="1" applyProtection="1">
      <alignment horizontal="center" vertical="center" shrinkToFit="1"/>
    </xf>
    <xf numFmtId="0" fontId="81" fillId="5" borderId="48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0" fontId="0" fillId="0" borderId="32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84" fillId="0" borderId="0" xfId="0" applyFont="1" applyFill="1" applyBorder="1" applyAlignment="1" applyProtection="1">
      <alignment horizontal="left" vertical="top" wrapText="1" shrinkToFit="1"/>
    </xf>
    <xf numFmtId="0" fontId="56" fillId="0" borderId="13" xfId="0" applyFont="1" applyFill="1" applyBorder="1" applyAlignment="1" applyProtection="1">
      <alignment horizontal="center" vertical="center" shrinkToFit="1"/>
    </xf>
    <xf numFmtId="0" fontId="56" fillId="0" borderId="14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9" fillId="5" borderId="48" xfId="0" applyFont="1" applyFill="1" applyBorder="1" applyAlignment="1" applyProtection="1">
      <alignment horizontal="center" vertical="center" shrinkToFit="1"/>
    </xf>
    <xf numFmtId="0" fontId="34" fillId="0" borderId="0" xfId="5" applyFont="1" applyAlignment="1">
      <alignment horizontal="center" vertical="center" shrinkToFit="1"/>
    </xf>
  </cellXfs>
  <cellStyles count="10">
    <cellStyle name="ハイパーリンク" xfId="1" builtinId="8"/>
    <cellStyle name="ハイパーリンク 2" xfId="2"/>
    <cellStyle name="桁区切り" xfId="3" builtinId="6"/>
    <cellStyle name="通貨" xfId="4" builtinId="7"/>
    <cellStyle name="標準" xfId="0" builtinId="0"/>
    <cellStyle name="標準 3" xfId="5"/>
    <cellStyle name="標準_Sheet1" xfId="6"/>
    <cellStyle name="標準_開催要項等" xfId="7"/>
    <cellStyle name="標準_秋季大会要項など" xfId="8"/>
    <cellStyle name="標準_大会要項" xfId="9"/>
  </cellStyles>
  <dxfs count="7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1267" name="Line 3"/>
        <xdr:cNvSpPr>
          <a:spLocks noChangeShapeType="1"/>
        </xdr:cNvSpPr>
      </xdr:nvSpPr>
      <xdr:spPr bwMode="auto">
        <a:xfrm>
          <a:off x="5591175" y="336232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66675</xdr:colOff>
      <xdr:row>37</xdr:row>
      <xdr:rowOff>104775</xdr:rowOff>
    </xdr:from>
    <xdr:to>
      <xdr:col>48</xdr:col>
      <xdr:colOff>152400</xdr:colOff>
      <xdr:row>47</xdr:row>
      <xdr:rowOff>0</xdr:rowOff>
    </xdr:to>
    <xdr:pic>
      <xdr:nvPicPr>
        <xdr:cNvPr id="10251" name="図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10650" y="489585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114300</xdr:colOff>
          <xdr:row>8</xdr:row>
          <xdr:rowOff>104775</xdr:rowOff>
        </xdr:from>
        <xdr:to>
          <xdr:col>47</xdr:col>
          <xdr:colOff>542925</xdr:colOff>
          <xdr:row>11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②コピー⇒値貼付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114300</xdr:colOff>
          <xdr:row>17</xdr:row>
          <xdr:rowOff>76200</xdr:rowOff>
        </xdr:from>
        <xdr:to>
          <xdr:col>47</xdr:col>
          <xdr:colOff>542925</xdr:colOff>
          <xdr:row>20</xdr:row>
          <xdr:rowOff>66675</xdr:rowOff>
        </xdr:to>
        <xdr:sp macro="" textlink="">
          <xdr:nvSpPr>
            <xdr:cNvPr id="9222" name="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元の数式を貼付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114300</xdr:colOff>
          <xdr:row>13</xdr:row>
          <xdr:rowOff>28575</xdr:rowOff>
        </xdr:from>
        <xdr:to>
          <xdr:col>47</xdr:col>
          <xdr:colOff>542925</xdr:colOff>
          <xdr:row>16</xdr:row>
          <xdr:rowOff>19050</xdr:rowOff>
        </xdr:to>
        <xdr:sp macro="" textlink="">
          <xdr:nvSpPr>
            <xdr:cNvPr id="9223" name="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③エラーと0を空白に置換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114300</xdr:colOff>
          <xdr:row>4</xdr:row>
          <xdr:rowOff>57150</xdr:rowOff>
        </xdr:from>
        <xdr:to>
          <xdr:col>47</xdr:col>
          <xdr:colOff>542925</xdr:colOff>
          <xdr:row>7</xdr:row>
          <xdr:rowOff>47625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①入力表申込確認の印刷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kkirok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3"/>
  <sheetViews>
    <sheetView tabSelected="1" zoomScaleSheetLayoutView="70" workbookViewId="0">
      <selection activeCell="B13" sqref="B13"/>
    </sheetView>
  </sheetViews>
  <sheetFormatPr defaultColWidth="0" defaultRowHeight="13.5"/>
  <cols>
    <col min="1" max="1" width="13.125" style="286" customWidth="1"/>
    <col min="2" max="2" width="9.5" style="286" customWidth="1"/>
    <col min="3" max="3" width="5.75" style="286" customWidth="1"/>
    <col min="4" max="4" width="15.625" style="286" customWidth="1"/>
    <col min="5" max="8" width="9" style="286" customWidth="1"/>
    <col min="9" max="9" width="6.625" style="286" customWidth="1"/>
    <col min="10" max="10" width="12.125" style="286" customWidth="1"/>
    <col min="11" max="11" width="0.75" style="286" customWidth="1"/>
    <col min="12" max="16383" width="9" style="286" hidden="1"/>
    <col min="16384" max="16384" width="13.5" style="286" hidden="1"/>
  </cols>
  <sheetData>
    <row r="1" spans="1:17" s="234" customFormat="1" ht="20.100000000000001" customHeight="1">
      <c r="A1" s="457" t="s">
        <v>604</v>
      </c>
      <c r="B1" s="457"/>
      <c r="C1" s="457"/>
      <c r="D1" s="457"/>
      <c r="E1" s="457"/>
      <c r="F1" s="457"/>
      <c r="G1" s="457"/>
      <c r="H1" s="457"/>
      <c r="I1" s="457"/>
      <c r="J1" s="457"/>
      <c r="K1" s="232"/>
      <c r="L1" s="232"/>
      <c r="M1" s="232"/>
      <c r="N1" s="233"/>
      <c r="O1" s="232"/>
      <c r="P1" s="232"/>
      <c r="Q1" s="232"/>
    </row>
    <row r="2" spans="1:17" s="235" customFormat="1" ht="15.9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N2" s="236"/>
    </row>
    <row r="3" spans="1:17" s="235" customFormat="1" ht="14.1" customHeight="1">
      <c r="A3" s="237" t="s">
        <v>507</v>
      </c>
      <c r="B3" s="237" t="s">
        <v>508</v>
      </c>
      <c r="C3" s="238"/>
      <c r="D3" s="238"/>
      <c r="E3" s="238"/>
      <c r="F3" s="238"/>
      <c r="G3" s="238"/>
      <c r="H3" s="239"/>
      <c r="I3" s="238"/>
      <c r="J3" s="240"/>
      <c r="N3" s="236"/>
    </row>
    <row r="4" spans="1:17" s="235" customFormat="1" ht="14.1" customHeight="1">
      <c r="A4" s="238" t="s">
        <v>509</v>
      </c>
      <c r="B4" s="237" t="s">
        <v>510</v>
      </c>
      <c r="C4" s="238"/>
      <c r="D4" s="238"/>
      <c r="E4" s="238"/>
      <c r="F4" s="238"/>
      <c r="G4" s="238"/>
      <c r="H4" s="238"/>
      <c r="I4" s="238"/>
      <c r="J4" s="240"/>
      <c r="N4" s="236"/>
    </row>
    <row r="5" spans="1:17" s="235" customFormat="1" ht="14.1" customHeight="1">
      <c r="A5" s="237" t="s">
        <v>511</v>
      </c>
      <c r="B5" s="237" t="s">
        <v>579</v>
      </c>
      <c r="C5" s="238"/>
      <c r="D5" s="238"/>
      <c r="E5" s="241"/>
      <c r="F5" s="238"/>
      <c r="G5" s="238"/>
      <c r="H5" s="238"/>
      <c r="I5" s="238"/>
      <c r="J5" s="240"/>
      <c r="N5" s="236"/>
    </row>
    <row r="6" spans="1:17" s="235" customFormat="1" ht="14.1" customHeight="1">
      <c r="A6" s="238" t="s">
        <v>512</v>
      </c>
      <c r="B6" s="237" t="s">
        <v>513</v>
      </c>
      <c r="C6" s="238"/>
      <c r="D6" s="238"/>
      <c r="E6" s="238"/>
      <c r="F6" s="238"/>
      <c r="G6" s="238"/>
      <c r="H6" s="238"/>
      <c r="I6" s="238"/>
      <c r="J6" s="240"/>
      <c r="N6" s="236"/>
    </row>
    <row r="7" spans="1:17" s="235" customFormat="1" ht="14.1" customHeight="1">
      <c r="A7" s="238" t="s">
        <v>514</v>
      </c>
      <c r="B7" s="242"/>
      <c r="C7" s="238"/>
      <c r="D7" s="238"/>
      <c r="E7" s="238"/>
      <c r="F7" s="238"/>
      <c r="G7" s="238"/>
      <c r="H7" s="238"/>
      <c r="I7" s="238"/>
      <c r="J7" s="240"/>
      <c r="N7" s="236"/>
    </row>
    <row r="8" spans="1:17" s="245" customFormat="1" ht="14.1" customHeight="1">
      <c r="A8" s="243" t="s">
        <v>515</v>
      </c>
      <c r="B8" s="314" t="s">
        <v>516</v>
      </c>
      <c r="C8" s="315"/>
      <c r="D8" s="315"/>
      <c r="E8" s="315"/>
      <c r="F8" s="315"/>
      <c r="G8" s="315"/>
      <c r="H8" s="315"/>
      <c r="I8" s="316"/>
      <c r="J8" s="244" t="s">
        <v>517</v>
      </c>
    </row>
    <row r="9" spans="1:17" s="245" customFormat="1" ht="14.1" customHeight="1">
      <c r="A9" s="314" t="s">
        <v>518</v>
      </c>
      <c r="B9" s="246" t="s">
        <v>605</v>
      </c>
      <c r="C9" s="247"/>
      <c r="D9" s="248"/>
      <c r="E9" s="249"/>
      <c r="F9" s="249"/>
      <c r="G9" s="249"/>
      <c r="H9" s="249"/>
      <c r="I9" s="250"/>
      <c r="J9" s="318">
        <v>13</v>
      </c>
    </row>
    <row r="10" spans="1:17" s="245" customFormat="1" ht="14.1" customHeight="1">
      <c r="A10" s="317"/>
      <c r="B10" s="251" t="s">
        <v>594</v>
      </c>
      <c r="C10" s="252"/>
      <c r="D10" s="253"/>
      <c r="E10" s="254"/>
      <c r="F10" s="254"/>
      <c r="G10" s="254"/>
      <c r="H10" s="254"/>
      <c r="I10" s="255"/>
      <c r="J10" s="319"/>
    </row>
    <row r="11" spans="1:17" s="245" customFormat="1" ht="14.1" customHeight="1">
      <c r="A11" s="287" t="s">
        <v>580</v>
      </c>
      <c r="B11" s="288" t="s">
        <v>581</v>
      </c>
      <c r="C11" s="289"/>
      <c r="D11" s="290"/>
      <c r="E11" s="291"/>
      <c r="F11" s="291"/>
      <c r="G11" s="291"/>
      <c r="H11" s="291"/>
      <c r="I11" s="292"/>
      <c r="J11" s="244">
        <v>9</v>
      </c>
    </row>
    <row r="12" spans="1:17" s="245" customFormat="1" ht="14.1" customHeight="1">
      <c r="A12" s="320" t="s">
        <v>519</v>
      </c>
      <c r="B12" s="256" t="s">
        <v>605</v>
      </c>
      <c r="C12" s="257"/>
      <c r="D12" s="258"/>
      <c r="E12" s="259"/>
      <c r="F12" s="259"/>
      <c r="G12" s="259"/>
      <c r="H12" s="259"/>
      <c r="I12" s="260"/>
      <c r="J12" s="318">
        <v>12</v>
      </c>
    </row>
    <row r="13" spans="1:17" s="245" customFormat="1" ht="14.1" customHeight="1">
      <c r="A13" s="317"/>
      <c r="B13" s="251" t="s">
        <v>595</v>
      </c>
      <c r="C13" s="252"/>
      <c r="D13" s="253"/>
      <c r="E13" s="254"/>
      <c r="F13" s="254"/>
      <c r="G13" s="254"/>
      <c r="H13" s="254"/>
      <c r="I13" s="255"/>
      <c r="J13" s="319"/>
    </row>
    <row r="14" spans="1:17" s="245" customFormat="1" ht="14.1" customHeight="1">
      <c r="A14" s="287" t="s">
        <v>582</v>
      </c>
      <c r="B14" s="288" t="s">
        <v>583</v>
      </c>
      <c r="C14" s="289"/>
      <c r="D14" s="290"/>
      <c r="E14" s="291"/>
      <c r="F14" s="291"/>
      <c r="G14" s="291"/>
      <c r="H14" s="291"/>
      <c r="I14" s="292"/>
      <c r="J14" s="293">
        <v>8</v>
      </c>
    </row>
    <row r="15" spans="1:17" s="245" customFormat="1" ht="14.1" customHeight="1">
      <c r="B15" s="261" t="s">
        <v>520</v>
      </c>
      <c r="C15" s="262"/>
      <c r="E15" s="261"/>
      <c r="F15" s="261"/>
      <c r="G15" s="261"/>
      <c r="H15" s="261"/>
      <c r="I15" s="261"/>
      <c r="J15" s="261"/>
    </row>
    <row r="16" spans="1:17" s="245" customFormat="1" ht="14.1" customHeight="1">
      <c r="B16" s="263"/>
      <c r="C16" s="262"/>
      <c r="E16" s="261"/>
      <c r="F16" s="261"/>
      <c r="G16" s="261"/>
      <c r="H16" s="261"/>
      <c r="I16" s="261"/>
      <c r="J16" s="261"/>
    </row>
    <row r="17" spans="1:14" s="235" customFormat="1" ht="14.1" customHeight="1">
      <c r="A17" s="238" t="s">
        <v>521</v>
      </c>
      <c r="B17" s="237" t="s">
        <v>584</v>
      </c>
      <c r="C17" s="238"/>
      <c r="D17" s="238"/>
      <c r="E17" s="238"/>
      <c r="F17" s="238"/>
      <c r="G17" s="238"/>
      <c r="H17" s="238"/>
      <c r="I17" s="238"/>
      <c r="J17" s="240"/>
      <c r="N17" s="236"/>
    </row>
    <row r="18" spans="1:14" s="235" customFormat="1" ht="14.1" customHeight="1">
      <c r="A18" s="238"/>
      <c r="B18" s="237" t="s">
        <v>522</v>
      </c>
      <c r="C18" s="238"/>
      <c r="D18" s="238"/>
      <c r="E18" s="238"/>
      <c r="F18" s="238"/>
      <c r="G18" s="238"/>
      <c r="H18" s="238"/>
      <c r="I18" s="238"/>
      <c r="J18" s="240"/>
      <c r="N18" s="236"/>
    </row>
    <row r="19" spans="1:14" s="235" customFormat="1" ht="14.1" customHeight="1">
      <c r="A19" s="238"/>
      <c r="B19" s="237" t="s">
        <v>523</v>
      </c>
      <c r="C19" s="238"/>
      <c r="D19" s="238"/>
      <c r="E19" s="238"/>
      <c r="F19" s="238"/>
      <c r="G19" s="238"/>
      <c r="H19" s="238"/>
      <c r="I19" s="238"/>
      <c r="J19" s="240"/>
      <c r="N19" s="236"/>
    </row>
    <row r="20" spans="1:14" s="235" customFormat="1" ht="14.1" customHeight="1">
      <c r="A20" s="238" t="s">
        <v>524</v>
      </c>
      <c r="B20" s="238" t="s">
        <v>525</v>
      </c>
      <c r="C20" s="238"/>
      <c r="D20" s="238"/>
      <c r="E20" s="238"/>
      <c r="F20" s="238"/>
      <c r="G20" s="238"/>
      <c r="H20" s="238"/>
      <c r="I20" s="238"/>
      <c r="J20" s="240"/>
      <c r="N20" s="236"/>
    </row>
    <row r="21" spans="1:14" s="235" customFormat="1" ht="14.1" customHeight="1">
      <c r="A21" s="238"/>
      <c r="B21" s="238" t="s">
        <v>526</v>
      </c>
      <c r="C21" s="238"/>
      <c r="D21" s="238"/>
      <c r="E21" s="238"/>
      <c r="F21" s="238"/>
      <c r="G21" s="238"/>
      <c r="H21" s="238"/>
      <c r="I21" s="238"/>
      <c r="J21" s="240"/>
      <c r="N21" s="236"/>
    </row>
    <row r="22" spans="1:14" s="235" customFormat="1" ht="14.1" customHeight="1">
      <c r="A22" s="238" t="s">
        <v>527</v>
      </c>
      <c r="B22" s="237" t="s">
        <v>585</v>
      </c>
      <c r="C22" s="238"/>
      <c r="D22" s="238"/>
      <c r="E22" s="238"/>
      <c r="F22" s="238"/>
      <c r="G22" s="238"/>
      <c r="H22" s="238"/>
      <c r="I22" s="238"/>
      <c r="J22" s="240"/>
      <c r="N22" s="236"/>
    </row>
    <row r="23" spans="1:14" s="235" customFormat="1" ht="14.1" customHeight="1">
      <c r="A23" s="238" t="s">
        <v>528</v>
      </c>
      <c r="B23" s="238" t="s">
        <v>529</v>
      </c>
      <c r="C23" s="238"/>
      <c r="D23" s="238"/>
      <c r="E23" s="238"/>
      <c r="F23" s="238"/>
      <c r="G23" s="238"/>
      <c r="H23" s="238"/>
      <c r="I23" s="238"/>
      <c r="J23" s="240"/>
      <c r="N23" s="236"/>
    </row>
    <row r="24" spans="1:14" s="235" customFormat="1" ht="14.1" customHeight="1">
      <c r="A24" s="238" t="s">
        <v>530</v>
      </c>
      <c r="B24" s="321" t="s">
        <v>531</v>
      </c>
      <c r="C24" s="322"/>
      <c r="D24" s="322"/>
      <c r="E24" s="322"/>
      <c r="F24" s="322"/>
      <c r="G24" s="322"/>
      <c r="H24" s="322"/>
      <c r="I24" s="322"/>
      <c r="J24" s="322"/>
      <c r="N24" s="236"/>
    </row>
    <row r="25" spans="1:14" s="235" customFormat="1" ht="11.25" customHeight="1">
      <c r="A25" s="264" t="s">
        <v>532</v>
      </c>
      <c r="B25" s="264" t="s">
        <v>533</v>
      </c>
      <c r="C25" s="298" t="s">
        <v>591</v>
      </c>
      <c r="D25" s="298"/>
      <c r="E25" s="310" t="s">
        <v>534</v>
      </c>
      <c r="F25" s="311"/>
      <c r="G25" s="311"/>
      <c r="H25" s="311"/>
      <c r="I25" s="311"/>
      <c r="J25" s="312"/>
      <c r="N25" s="236"/>
    </row>
    <row r="26" spans="1:14" s="235" customFormat="1" ht="37.5" customHeight="1">
      <c r="A26" s="302" t="s">
        <v>535</v>
      </c>
      <c r="B26" s="302" t="s">
        <v>536</v>
      </c>
      <c r="C26" s="304" t="s">
        <v>592</v>
      </c>
      <c r="D26" s="306"/>
      <c r="E26" s="304" t="s">
        <v>599</v>
      </c>
      <c r="F26" s="305"/>
      <c r="G26" s="305"/>
      <c r="H26" s="305"/>
      <c r="I26" s="305"/>
      <c r="J26" s="306"/>
    </row>
    <row r="27" spans="1:14" s="235" customFormat="1" ht="59.25" customHeight="1">
      <c r="A27" s="303"/>
      <c r="B27" s="303"/>
      <c r="C27" s="307"/>
      <c r="D27" s="309"/>
      <c r="E27" s="307"/>
      <c r="F27" s="308"/>
      <c r="G27" s="308"/>
      <c r="H27" s="308"/>
      <c r="I27" s="308"/>
      <c r="J27" s="309"/>
    </row>
    <row r="28" spans="1:14" s="235" customFormat="1" ht="59.25" customHeight="1">
      <c r="A28" s="264" t="s">
        <v>537</v>
      </c>
      <c r="B28" s="264" t="s">
        <v>417</v>
      </c>
      <c r="C28" s="298" t="s">
        <v>593</v>
      </c>
      <c r="D28" s="298"/>
      <c r="E28" s="310" t="s">
        <v>590</v>
      </c>
      <c r="F28" s="311"/>
      <c r="G28" s="311"/>
      <c r="H28" s="311"/>
      <c r="I28" s="311"/>
      <c r="J28" s="312"/>
    </row>
    <row r="29" spans="1:14" s="235" customFormat="1" ht="14.1" customHeight="1">
      <c r="A29" s="238"/>
      <c r="B29" s="265"/>
      <c r="C29" s="265"/>
      <c r="D29" s="265"/>
      <c r="E29" s="265"/>
      <c r="F29" s="265"/>
      <c r="G29" s="265"/>
      <c r="H29" s="266"/>
      <c r="I29" s="267"/>
      <c r="J29" s="267"/>
    </row>
    <row r="30" spans="1:14" s="235" customFormat="1" ht="14.1" customHeight="1">
      <c r="A30" s="301" t="s">
        <v>538</v>
      </c>
      <c r="B30" s="301"/>
      <c r="C30" s="301"/>
      <c r="D30" s="301"/>
      <c r="E30" s="301"/>
      <c r="F30" s="301"/>
      <c r="G30" s="301"/>
      <c r="H30" s="301"/>
      <c r="I30" s="301"/>
      <c r="J30" s="301"/>
    </row>
    <row r="31" spans="1:14" s="235" customFormat="1" ht="14.1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40"/>
    </row>
    <row r="32" spans="1:14" s="235" customFormat="1" ht="14.1" customHeight="1">
      <c r="A32" s="238" t="s">
        <v>539</v>
      </c>
      <c r="B32" s="268"/>
      <c r="C32" s="269"/>
      <c r="D32" s="270" t="s">
        <v>540</v>
      </c>
      <c r="E32" s="270" t="s">
        <v>541</v>
      </c>
      <c r="F32" s="270" t="s">
        <v>542</v>
      </c>
      <c r="G32" s="271"/>
      <c r="H32" s="238"/>
      <c r="I32" s="238"/>
      <c r="J32" s="240"/>
    </row>
    <row r="33" spans="1:10" s="235" customFormat="1" ht="14.1" customHeight="1">
      <c r="A33" s="238"/>
      <c r="B33" s="299" t="s">
        <v>543</v>
      </c>
      <c r="C33" s="300"/>
      <c r="D33" s="270" t="s">
        <v>544</v>
      </c>
      <c r="E33" s="270" t="s">
        <v>545</v>
      </c>
      <c r="F33" s="272" t="s">
        <v>546</v>
      </c>
      <c r="G33" s="273"/>
      <c r="H33" s="238"/>
      <c r="I33" s="238"/>
      <c r="J33" s="240"/>
    </row>
    <row r="34" spans="1:10" s="235" customFormat="1" ht="14.1" customHeight="1">
      <c r="A34" s="238"/>
      <c r="B34" s="299" t="s">
        <v>547</v>
      </c>
      <c r="C34" s="300"/>
      <c r="D34" s="270" t="s">
        <v>548</v>
      </c>
      <c r="E34" s="270" t="s">
        <v>549</v>
      </c>
      <c r="F34" s="270" t="s">
        <v>550</v>
      </c>
      <c r="G34" s="273"/>
      <c r="H34" s="238"/>
      <c r="I34" s="238"/>
      <c r="J34" s="240"/>
    </row>
    <row r="35" spans="1:10" s="235" customFormat="1" ht="14.1" customHeight="1">
      <c r="A35" s="238"/>
      <c r="B35" s="299" t="s">
        <v>551</v>
      </c>
      <c r="C35" s="300"/>
      <c r="D35" s="274" t="s">
        <v>552</v>
      </c>
      <c r="E35" s="274" t="s">
        <v>553</v>
      </c>
      <c r="F35" s="274" t="s">
        <v>554</v>
      </c>
      <c r="G35" s="273"/>
      <c r="H35" s="238"/>
      <c r="I35" s="238"/>
      <c r="J35" s="240"/>
    </row>
    <row r="36" spans="1:10" s="235" customFormat="1" ht="14.1" customHeight="1">
      <c r="A36" s="238"/>
      <c r="B36" s="296" t="s">
        <v>555</v>
      </c>
      <c r="C36" s="297"/>
      <c r="D36" s="274" t="s">
        <v>548</v>
      </c>
      <c r="E36" s="274" t="s">
        <v>556</v>
      </c>
      <c r="F36" s="274" t="s">
        <v>557</v>
      </c>
      <c r="G36" s="273"/>
      <c r="H36" s="238"/>
      <c r="I36" s="238"/>
      <c r="J36" s="240"/>
    </row>
    <row r="37" spans="1:10" s="235" customFormat="1" ht="14.1" customHeight="1">
      <c r="A37" s="238"/>
      <c r="B37" s="275"/>
      <c r="C37" s="275"/>
      <c r="D37" s="276"/>
      <c r="E37" s="276"/>
      <c r="F37" s="276"/>
      <c r="G37" s="277"/>
      <c r="H37" s="238"/>
      <c r="I37" s="238"/>
      <c r="J37" s="240"/>
    </row>
    <row r="38" spans="1:10" s="235" customFormat="1" ht="14.1" customHeight="1">
      <c r="A38" s="238" t="s">
        <v>558</v>
      </c>
      <c r="B38" s="238" t="s">
        <v>559</v>
      </c>
      <c r="C38" s="278" t="s">
        <v>560</v>
      </c>
      <c r="D38" s="276"/>
      <c r="E38" s="276"/>
      <c r="F38" s="276"/>
      <c r="G38" s="276"/>
      <c r="H38" s="238"/>
      <c r="I38" s="238"/>
      <c r="J38" s="240"/>
    </row>
    <row r="39" spans="1:10" s="235" customFormat="1" ht="14.1" customHeight="1">
      <c r="A39" s="238" t="s">
        <v>561</v>
      </c>
      <c r="B39" s="238" t="s">
        <v>562</v>
      </c>
      <c r="C39" s="279" t="s">
        <v>563</v>
      </c>
      <c r="D39" s="280"/>
      <c r="E39" s="280"/>
      <c r="F39" s="280"/>
      <c r="G39" s="276"/>
      <c r="H39" s="238"/>
      <c r="I39" s="238"/>
      <c r="J39" s="240"/>
    </row>
    <row r="40" spans="1:10" s="235" customFormat="1" ht="14.1" customHeight="1">
      <c r="A40" s="240"/>
      <c r="G40" s="280"/>
      <c r="H40" s="238"/>
      <c r="I40" s="238"/>
      <c r="J40" s="240"/>
    </row>
    <row r="41" spans="1:10" s="235" customFormat="1" ht="14.1" customHeight="1">
      <c r="A41" s="238" t="s">
        <v>564</v>
      </c>
      <c r="B41" s="281" t="s">
        <v>603</v>
      </c>
      <c r="C41" s="281"/>
      <c r="D41" s="280"/>
      <c r="E41" s="280"/>
      <c r="F41" s="280"/>
      <c r="G41" s="280"/>
      <c r="H41" s="238"/>
      <c r="I41" s="238"/>
      <c r="J41" s="240"/>
    </row>
    <row r="42" spans="1:10" s="235" customFormat="1" ht="14.1" customHeight="1">
      <c r="A42" s="240"/>
      <c r="B42" s="241" t="s">
        <v>565</v>
      </c>
      <c r="C42" s="241"/>
      <c r="D42" s="280"/>
      <c r="E42" s="280"/>
      <c r="F42" s="280"/>
      <c r="G42" s="280"/>
      <c r="H42" s="238"/>
      <c r="I42" s="238"/>
      <c r="J42" s="240"/>
    </row>
    <row r="43" spans="1:10" s="235" customFormat="1" ht="14.1" customHeight="1">
      <c r="A43" s="240"/>
      <c r="B43" s="241" t="s">
        <v>566</v>
      </c>
      <c r="C43" s="241"/>
      <c r="D43" s="280"/>
      <c r="E43" s="280"/>
      <c r="F43" s="280"/>
      <c r="G43" s="280"/>
      <c r="H43" s="238"/>
      <c r="I43" s="238"/>
      <c r="J43" s="240"/>
    </row>
    <row r="44" spans="1:10" s="235" customFormat="1" ht="14.1" customHeight="1">
      <c r="A44" s="238" t="s">
        <v>567</v>
      </c>
      <c r="B44" s="237" t="s">
        <v>586</v>
      </c>
      <c r="C44" s="282"/>
      <c r="D44" s="280"/>
      <c r="E44" s="280"/>
      <c r="F44" s="280"/>
      <c r="G44" s="280"/>
      <c r="H44" s="238"/>
      <c r="I44" s="238"/>
      <c r="J44" s="240"/>
    </row>
    <row r="45" spans="1:10" s="235" customFormat="1" ht="14.1" customHeight="1">
      <c r="A45" s="238"/>
      <c r="B45" s="237" t="s">
        <v>588</v>
      </c>
      <c r="C45" s="282"/>
      <c r="D45" s="280"/>
      <c r="E45" s="280"/>
      <c r="F45" s="280"/>
      <c r="G45" s="280"/>
      <c r="H45" s="238"/>
      <c r="I45" s="238"/>
      <c r="J45" s="240"/>
    </row>
    <row r="46" spans="1:10" s="235" customFormat="1" ht="14.1" customHeight="1">
      <c r="A46" s="238"/>
      <c r="B46" s="237" t="s">
        <v>589</v>
      </c>
      <c r="C46" s="238"/>
      <c r="D46" s="238"/>
      <c r="E46" s="238"/>
      <c r="F46" s="238"/>
      <c r="G46" s="238"/>
      <c r="H46" s="238"/>
      <c r="I46" s="238"/>
      <c r="J46" s="240"/>
    </row>
    <row r="47" spans="1:10" s="235" customFormat="1" ht="14.1" customHeight="1">
      <c r="A47" s="238"/>
      <c r="B47" s="237" t="s">
        <v>587</v>
      </c>
      <c r="C47" s="238"/>
      <c r="D47" s="238"/>
      <c r="E47" s="238"/>
      <c r="F47" s="238"/>
      <c r="G47" s="238"/>
      <c r="H47" s="238"/>
      <c r="I47" s="238"/>
      <c r="J47" s="240"/>
    </row>
    <row r="48" spans="1:10" s="235" customFormat="1" ht="14.1" customHeight="1">
      <c r="A48" s="238" t="s">
        <v>568</v>
      </c>
      <c r="B48" s="237" t="s">
        <v>569</v>
      </c>
      <c r="C48" s="238"/>
      <c r="D48" s="238"/>
      <c r="E48" s="238"/>
      <c r="F48" s="238"/>
      <c r="G48" s="238"/>
      <c r="H48" s="238"/>
      <c r="I48" s="238"/>
      <c r="J48" s="240"/>
    </row>
    <row r="49" spans="1:10" s="235" customFormat="1" ht="14.1" customHeight="1">
      <c r="A49" s="238"/>
      <c r="B49" s="237" t="s">
        <v>570</v>
      </c>
      <c r="C49" s="238"/>
      <c r="D49" s="238"/>
      <c r="E49" s="238"/>
      <c r="F49" s="238"/>
      <c r="G49" s="238"/>
      <c r="H49" s="238"/>
      <c r="I49" s="238"/>
      <c r="J49" s="240"/>
    </row>
    <row r="50" spans="1:10" s="235" customFormat="1" ht="14.1" customHeight="1">
      <c r="A50" s="238"/>
      <c r="B50" s="238" t="s">
        <v>571</v>
      </c>
      <c r="C50" s="238"/>
      <c r="D50" s="238"/>
      <c r="E50" s="238"/>
      <c r="F50" s="238"/>
      <c r="G50" s="238"/>
      <c r="H50" s="238"/>
      <c r="I50" s="238"/>
      <c r="J50" s="240"/>
    </row>
    <row r="51" spans="1:10" s="235" customFormat="1" ht="14.1" customHeight="1">
      <c r="A51" s="238"/>
      <c r="B51" s="238" t="s">
        <v>572</v>
      </c>
      <c r="C51" s="238"/>
      <c r="D51" s="238"/>
      <c r="E51" s="238"/>
      <c r="F51" s="238"/>
      <c r="G51" s="238"/>
      <c r="H51" s="238"/>
      <c r="I51" s="238"/>
      <c r="J51" s="240"/>
    </row>
    <row r="52" spans="1:10" s="235" customFormat="1" ht="14.1" customHeight="1">
      <c r="A52" s="238"/>
      <c r="B52" s="283" t="s">
        <v>573</v>
      </c>
      <c r="C52" s="281"/>
      <c r="D52" s="281"/>
      <c r="E52" s="281"/>
      <c r="F52" s="281"/>
      <c r="G52" s="281"/>
      <c r="H52" s="238"/>
      <c r="I52" s="238"/>
      <c r="J52" s="240"/>
    </row>
    <row r="53" spans="1:10" s="235" customFormat="1" ht="14.1" customHeight="1">
      <c r="A53" s="281"/>
      <c r="B53" s="283" t="s">
        <v>574</v>
      </c>
      <c r="C53" s="281"/>
      <c r="D53" s="281"/>
      <c r="E53" s="281"/>
      <c r="F53" s="281"/>
      <c r="G53" s="281"/>
      <c r="H53" s="238"/>
      <c r="I53" s="238"/>
      <c r="J53" s="240"/>
    </row>
    <row r="54" spans="1:10" s="235" customFormat="1" ht="14.1" customHeight="1">
      <c r="A54" s="238" t="s">
        <v>575</v>
      </c>
      <c r="B54" s="238"/>
      <c r="C54" s="238"/>
      <c r="D54" s="238"/>
      <c r="E54" s="238"/>
      <c r="F54" s="238"/>
      <c r="G54" s="238"/>
      <c r="H54" s="238"/>
      <c r="I54" s="238"/>
      <c r="J54" s="240"/>
    </row>
    <row r="55" spans="1:10" s="235" customFormat="1" ht="14.1" customHeight="1">
      <c r="A55" s="238" t="s">
        <v>576</v>
      </c>
      <c r="B55" s="238"/>
      <c r="C55" s="238"/>
      <c r="D55" s="238"/>
      <c r="E55" s="238"/>
      <c r="F55" s="238"/>
      <c r="G55" s="238"/>
      <c r="H55" s="238"/>
      <c r="I55" s="238"/>
      <c r="J55" s="240"/>
    </row>
    <row r="56" spans="1:10" s="235" customFormat="1" ht="14.1" customHeight="1">
      <c r="A56" s="238" t="s">
        <v>577</v>
      </c>
      <c r="B56" s="238"/>
      <c r="C56" s="238"/>
      <c r="D56" s="238"/>
      <c r="E56" s="238"/>
      <c r="F56" s="238"/>
      <c r="G56" s="238"/>
      <c r="H56" s="238"/>
      <c r="I56" s="238"/>
      <c r="J56" s="240"/>
    </row>
    <row r="57" spans="1:10" s="235" customFormat="1" ht="14.1" customHeight="1">
      <c r="A57" s="238" t="s">
        <v>578</v>
      </c>
      <c r="B57" s="238"/>
      <c r="C57" s="238"/>
      <c r="D57" s="238"/>
      <c r="E57" s="238"/>
      <c r="F57" s="238"/>
      <c r="G57" s="238"/>
      <c r="H57" s="238"/>
      <c r="I57" s="238"/>
      <c r="J57" s="240"/>
    </row>
    <row r="58" spans="1:10" s="235" customFormat="1" ht="14.1" customHeight="1">
      <c r="A58" s="284"/>
      <c r="B58" s="284"/>
      <c r="C58" s="284"/>
      <c r="D58" s="284"/>
      <c r="E58" s="284"/>
      <c r="F58" s="284"/>
      <c r="G58" s="284"/>
      <c r="H58" s="284"/>
      <c r="I58" s="284"/>
    </row>
    <row r="59" spans="1:10" s="235" customFormat="1" ht="14.1" customHeight="1">
      <c r="A59" s="284"/>
      <c r="B59" s="284"/>
      <c r="C59" s="284"/>
      <c r="D59" s="284"/>
      <c r="E59" s="284"/>
      <c r="F59" s="284"/>
      <c r="G59" s="284"/>
      <c r="H59" s="284"/>
      <c r="I59" s="284"/>
    </row>
    <row r="60" spans="1:10" s="235" customFormat="1" ht="14.1" customHeight="1">
      <c r="A60" s="284"/>
      <c r="B60" s="284"/>
      <c r="C60" s="284"/>
      <c r="D60" s="284"/>
      <c r="E60" s="284"/>
      <c r="F60" s="284"/>
      <c r="G60" s="284"/>
      <c r="H60" s="284"/>
      <c r="I60" s="284"/>
    </row>
    <row r="61" spans="1:10" s="235" customFormat="1" ht="12.95" customHeight="1">
      <c r="A61" s="284"/>
      <c r="B61" s="284"/>
      <c r="C61" s="284"/>
      <c r="D61" s="284"/>
      <c r="E61" s="284"/>
      <c r="F61" s="284"/>
      <c r="G61" s="284"/>
      <c r="H61" s="284"/>
      <c r="I61" s="284"/>
    </row>
    <row r="62" spans="1:10" s="235" customFormat="1" ht="12.95" customHeight="1">
      <c r="A62" s="284"/>
      <c r="B62" s="284"/>
      <c r="C62" s="284"/>
      <c r="D62" s="284"/>
      <c r="E62" s="284"/>
      <c r="F62" s="284"/>
      <c r="G62" s="284"/>
      <c r="H62" s="284"/>
      <c r="I62" s="284"/>
    </row>
    <row r="63" spans="1:10" s="235" customFormat="1" ht="12.95" customHeight="1">
      <c r="A63" s="284"/>
      <c r="B63" s="284"/>
      <c r="C63" s="284"/>
      <c r="D63" s="284"/>
      <c r="E63" s="284"/>
      <c r="F63" s="284"/>
      <c r="G63" s="284"/>
      <c r="H63" s="284"/>
      <c r="I63" s="284"/>
    </row>
    <row r="64" spans="1:10" s="235" customFormat="1" ht="12.95" customHeight="1">
      <c r="A64" s="284"/>
      <c r="B64" s="284"/>
      <c r="C64" s="284"/>
      <c r="D64" s="284"/>
      <c r="E64" s="284"/>
      <c r="F64" s="284"/>
      <c r="G64" s="284"/>
      <c r="H64" s="284"/>
      <c r="I64" s="284"/>
    </row>
    <row r="65" spans="1:9" s="235" customFormat="1" ht="15.95" customHeight="1">
      <c r="A65" s="284"/>
      <c r="B65" s="284"/>
      <c r="C65" s="284"/>
      <c r="D65" s="284"/>
      <c r="E65" s="284"/>
      <c r="F65" s="284"/>
      <c r="G65" s="284"/>
      <c r="H65" s="284"/>
      <c r="I65" s="284"/>
    </row>
    <row r="66" spans="1:9" s="235" customFormat="1" ht="15.95" customHeight="1">
      <c r="A66" s="284"/>
      <c r="B66" s="284"/>
      <c r="C66" s="284"/>
      <c r="D66" s="284"/>
      <c r="E66" s="284"/>
      <c r="F66" s="284"/>
      <c r="G66" s="284"/>
      <c r="H66" s="284"/>
      <c r="I66" s="284"/>
    </row>
    <row r="67" spans="1:9" s="235" customFormat="1" ht="15.95" customHeight="1">
      <c r="A67" s="284"/>
      <c r="B67" s="284"/>
      <c r="C67" s="284"/>
      <c r="D67" s="284"/>
      <c r="E67" s="284"/>
      <c r="F67" s="284"/>
      <c r="G67" s="284"/>
      <c r="H67" s="284"/>
      <c r="I67" s="284"/>
    </row>
    <row r="68" spans="1:9" s="235" customFormat="1" ht="15.95" customHeight="1">
      <c r="A68" s="284"/>
      <c r="B68" s="284"/>
      <c r="C68" s="284"/>
      <c r="D68" s="284"/>
      <c r="E68" s="284"/>
      <c r="F68" s="284"/>
      <c r="G68" s="284"/>
      <c r="H68" s="284"/>
      <c r="I68" s="284"/>
    </row>
    <row r="69" spans="1:9" s="235" customFormat="1" ht="15.95" customHeight="1">
      <c r="A69" s="284"/>
      <c r="B69" s="284"/>
      <c r="C69" s="284"/>
      <c r="D69" s="284"/>
      <c r="E69" s="284"/>
      <c r="F69" s="284"/>
      <c r="G69" s="284"/>
      <c r="H69" s="284"/>
      <c r="I69" s="284"/>
    </row>
    <row r="70" spans="1:9" s="235" customFormat="1" ht="15.95" customHeight="1">
      <c r="A70" s="284"/>
      <c r="B70" s="284"/>
      <c r="C70" s="284"/>
      <c r="D70" s="284"/>
      <c r="E70" s="284"/>
      <c r="F70" s="284"/>
      <c r="G70" s="284"/>
      <c r="H70" s="284"/>
      <c r="I70" s="284"/>
    </row>
    <row r="71" spans="1:9" s="235" customFormat="1" ht="15.95" customHeight="1">
      <c r="A71" s="284"/>
      <c r="B71" s="284"/>
      <c r="C71" s="284"/>
      <c r="D71" s="284"/>
      <c r="E71" s="284"/>
      <c r="F71" s="284"/>
      <c r="G71" s="284"/>
      <c r="H71" s="284"/>
      <c r="I71" s="284"/>
    </row>
    <row r="72" spans="1:9" s="235" customFormat="1" ht="15.95" customHeight="1">
      <c r="A72" s="284"/>
      <c r="B72" s="284"/>
      <c r="C72" s="284"/>
      <c r="D72" s="284"/>
      <c r="E72" s="284"/>
      <c r="F72" s="284"/>
      <c r="G72" s="284"/>
      <c r="H72" s="284"/>
      <c r="I72" s="284"/>
    </row>
    <row r="73" spans="1:9" s="235" customFormat="1" ht="15.95" customHeight="1">
      <c r="A73" s="284"/>
      <c r="B73" s="284"/>
      <c r="C73" s="284"/>
      <c r="D73" s="284"/>
      <c r="E73" s="284"/>
      <c r="F73" s="284"/>
      <c r="G73" s="284"/>
      <c r="H73" s="284"/>
      <c r="I73" s="284"/>
    </row>
    <row r="74" spans="1:9" s="235" customFormat="1" ht="15.95" customHeight="1">
      <c r="A74" s="284"/>
      <c r="B74" s="284"/>
      <c r="C74" s="284"/>
      <c r="D74" s="284"/>
      <c r="E74" s="284"/>
      <c r="F74" s="284"/>
      <c r="G74" s="284"/>
      <c r="H74" s="284"/>
      <c r="I74" s="284"/>
    </row>
    <row r="75" spans="1:9" s="235" customFormat="1" ht="15.95" customHeight="1">
      <c r="A75" s="284"/>
      <c r="B75" s="284"/>
      <c r="C75" s="284"/>
      <c r="D75" s="284"/>
      <c r="E75" s="284"/>
      <c r="F75" s="284"/>
      <c r="G75" s="284"/>
      <c r="H75" s="284"/>
      <c r="I75" s="284"/>
    </row>
    <row r="76" spans="1:9" s="235" customFormat="1" ht="15.95" customHeight="1">
      <c r="A76" s="284"/>
      <c r="B76" s="284"/>
      <c r="C76" s="284"/>
      <c r="D76" s="284"/>
      <c r="E76" s="284"/>
      <c r="F76" s="284"/>
      <c r="G76" s="284"/>
      <c r="H76" s="284"/>
      <c r="I76" s="284"/>
    </row>
    <row r="77" spans="1:9" s="235" customFormat="1" ht="15.95" customHeight="1">
      <c r="A77" s="284"/>
      <c r="B77" s="284"/>
      <c r="C77" s="284"/>
      <c r="D77" s="284"/>
      <c r="E77" s="284"/>
      <c r="F77" s="284"/>
      <c r="G77" s="284"/>
      <c r="H77" s="284"/>
      <c r="I77" s="284"/>
    </row>
    <row r="78" spans="1:9" s="235" customFormat="1" ht="15.95" customHeight="1">
      <c r="A78" s="284"/>
      <c r="B78" s="284"/>
      <c r="C78" s="284"/>
      <c r="D78" s="284"/>
      <c r="E78" s="284"/>
      <c r="F78" s="284"/>
      <c r="G78" s="284"/>
      <c r="H78" s="284"/>
      <c r="I78" s="284"/>
    </row>
    <row r="79" spans="1:9" s="235" customFormat="1" ht="15.95" customHeight="1">
      <c r="A79" s="284"/>
      <c r="B79" s="284"/>
      <c r="C79" s="284"/>
      <c r="D79" s="284"/>
      <c r="E79" s="284"/>
      <c r="F79" s="284"/>
      <c r="G79" s="284"/>
      <c r="H79" s="284"/>
      <c r="I79" s="284"/>
    </row>
    <row r="80" spans="1:9" s="235" customFormat="1" ht="15.95" customHeight="1">
      <c r="A80" s="284"/>
      <c r="B80" s="284"/>
      <c r="C80" s="284"/>
      <c r="D80" s="284"/>
      <c r="E80" s="284"/>
      <c r="F80" s="284"/>
      <c r="G80" s="284"/>
      <c r="H80" s="284"/>
      <c r="I80" s="284"/>
    </row>
    <row r="81" spans="1:9" s="235" customFormat="1" ht="15.95" customHeight="1">
      <c r="A81" s="284"/>
      <c r="B81" s="284"/>
      <c r="C81" s="284"/>
      <c r="D81" s="284"/>
      <c r="E81" s="284"/>
      <c r="F81" s="284"/>
      <c r="G81" s="284"/>
      <c r="H81" s="284"/>
      <c r="I81" s="284"/>
    </row>
    <row r="82" spans="1:9" s="235" customFormat="1" ht="15.95" customHeight="1">
      <c r="A82" s="284"/>
      <c r="B82" s="284"/>
      <c r="C82" s="284"/>
      <c r="D82" s="284"/>
      <c r="E82" s="284"/>
      <c r="F82" s="284"/>
      <c r="G82" s="284"/>
      <c r="H82" s="284"/>
      <c r="I82" s="284"/>
    </row>
    <row r="83" spans="1:9" s="235" customFormat="1" ht="15.95" customHeight="1">
      <c r="A83" s="284"/>
      <c r="B83" s="284"/>
      <c r="C83" s="284"/>
      <c r="D83" s="284"/>
      <c r="E83" s="284"/>
      <c r="F83" s="284"/>
      <c r="G83" s="284"/>
      <c r="H83" s="284"/>
      <c r="I83" s="284"/>
    </row>
    <row r="84" spans="1:9" s="235" customFormat="1" ht="15.95" customHeight="1">
      <c r="A84" s="284"/>
      <c r="B84" s="284"/>
      <c r="C84" s="284"/>
      <c r="D84" s="284"/>
      <c r="E84" s="284"/>
      <c r="F84" s="284"/>
      <c r="G84" s="284"/>
      <c r="H84" s="284"/>
      <c r="I84" s="284"/>
    </row>
    <row r="85" spans="1:9" s="235" customFormat="1" ht="15.95" customHeight="1">
      <c r="A85" s="284"/>
      <c r="B85" s="284"/>
      <c r="C85" s="284"/>
      <c r="D85" s="284"/>
      <c r="E85" s="284"/>
      <c r="F85" s="284"/>
      <c r="G85" s="284"/>
      <c r="H85" s="284"/>
      <c r="I85" s="284"/>
    </row>
    <row r="86" spans="1:9" s="285" customFormat="1" ht="15.95" customHeight="1"/>
    <row r="87" spans="1:9" s="285" customFormat="1" ht="15.95" customHeight="1"/>
    <row r="88" spans="1:9" s="285" customFormat="1" ht="15.95" customHeight="1"/>
    <row r="89" spans="1:9" s="285" customFormat="1" ht="15.95" customHeight="1"/>
    <row r="90" spans="1:9" s="285" customFormat="1" ht="15.95" customHeight="1"/>
    <row r="91" spans="1:9" s="285" customFormat="1" ht="15.95" customHeight="1"/>
    <row r="92" spans="1:9" s="285" customFormat="1" ht="15.95" customHeight="1"/>
    <row r="93" spans="1:9" s="285" customFormat="1" ht="15.95" customHeight="1"/>
    <row r="94" spans="1:9" s="285" customFormat="1" ht="15.95" customHeight="1"/>
    <row r="95" spans="1:9" s="285" customFormat="1" ht="15.95" customHeight="1"/>
    <row r="96" spans="1:9" s="285" customFormat="1" ht="15.95" customHeight="1"/>
    <row r="97" s="285" customFormat="1" ht="15.95" customHeight="1"/>
    <row r="98" s="285" customFormat="1" ht="15.95" customHeight="1"/>
    <row r="99" s="285" customFormat="1" ht="15.95" customHeight="1"/>
    <row r="100" s="285" customFormat="1" ht="11.25"/>
    <row r="101" s="285" customFormat="1" ht="11.25"/>
    <row r="102" s="285" customFormat="1" ht="11.25"/>
    <row r="103" s="285" customFormat="1" ht="11.25"/>
    <row r="104" s="285" customFormat="1" ht="11.25"/>
    <row r="105" s="285" customFormat="1" ht="11.25"/>
    <row r="106" s="285" customFormat="1" ht="11.25"/>
    <row r="107" s="285" customFormat="1" ht="11.25"/>
    <row r="108" s="285" customFormat="1" ht="11.25"/>
    <row r="109" s="285" customFormat="1" ht="11.25"/>
    <row r="110" s="285" customFormat="1" ht="11.25"/>
    <row r="111" s="285" customFormat="1" ht="11.25"/>
    <row r="112" s="285" customFormat="1" ht="11.25"/>
    <row r="113" s="285" customFormat="1" ht="11.25"/>
    <row r="114" s="285" customFormat="1" ht="11.25"/>
    <row r="115" s="285" customFormat="1" ht="11.25"/>
    <row r="116" s="285" customFormat="1" ht="11.25"/>
    <row r="117" s="285" customFormat="1" ht="11.25"/>
    <row r="118" s="285" customFormat="1" ht="11.25"/>
    <row r="119" s="285" customFormat="1" ht="11.25"/>
    <row r="120" s="285" customFormat="1" ht="11.25"/>
    <row r="121" s="285" customFormat="1" ht="11.25"/>
    <row r="122" s="285" customFormat="1" ht="11.25"/>
    <row r="123" s="285" customFormat="1" ht="11.25"/>
  </sheetData>
  <mergeCells count="21">
    <mergeCell ref="A26:A27"/>
    <mergeCell ref="E26:J27"/>
    <mergeCell ref="E28:J28"/>
    <mergeCell ref="E25:J25"/>
    <mergeCell ref="A1:J1"/>
    <mergeCell ref="A2:J2"/>
    <mergeCell ref="B8:I8"/>
    <mergeCell ref="A9:A10"/>
    <mergeCell ref="J9:J10"/>
    <mergeCell ref="A12:A13"/>
    <mergeCell ref="J12:J13"/>
    <mergeCell ref="B24:J24"/>
    <mergeCell ref="C25:D25"/>
    <mergeCell ref="B26:B27"/>
    <mergeCell ref="C26:D27"/>
    <mergeCell ref="B36:C36"/>
    <mergeCell ref="C28:D28"/>
    <mergeCell ref="B33:C33"/>
    <mergeCell ref="B34:C34"/>
    <mergeCell ref="B35:C35"/>
    <mergeCell ref="A30:J30"/>
  </mergeCells>
  <phoneticPr fontId="2"/>
  <hyperlinks>
    <hyperlink ref="C39" r:id="rId1"/>
  </hyperlinks>
  <pageMargins left="0.51181102362204722" right="0.51181102362204722" top="0.35433070866141736" bottom="0.15748031496062992" header="0.31496062992125984" footer="0.31496062992125984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XFC188"/>
  <sheetViews>
    <sheetView showGridLines="0" zoomScaleSheetLayoutView="85" workbookViewId="0">
      <selection sqref="A1:E1"/>
    </sheetView>
  </sheetViews>
  <sheetFormatPr defaultColWidth="2.125" defaultRowHeight="13.5" zeroHeight="1"/>
  <cols>
    <col min="1" max="1" width="3.5" style="19" bestFit="1" customWidth="1"/>
    <col min="2" max="2" width="8.75" style="19" bestFit="1" customWidth="1"/>
    <col min="3" max="3" width="3.5" style="19" bestFit="1" customWidth="1"/>
    <col min="4" max="4" width="5" style="19" bestFit="1" customWidth="1"/>
    <col min="5" max="5" width="14.375" style="19" customWidth="1"/>
    <col min="6" max="6" width="5.125" style="19" customWidth="1"/>
    <col min="7" max="7" width="10.25" style="19" customWidth="1"/>
    <col min="8" max="8" width="7.5" style="19" customWidth="1"/>
    <col min="9" max="9" width="5" style="19" bestFit="1" customWidth="1"/>
    <col min="10" max="10" width="12.125" style="19" customWidth="1"/>
    <col min="11" max="18" width="1.25" style="25" customWidth="1"/>
    <col min="19" max="19" width="12.125" style="19" customWidth="1"/>
    <col min="20" max="27" width="1.25" style="25" customWidth="1"/>
    <col min="28" max="28" width="12.125" style="19" customWidth="1"/>
    <col min="29" max="36" width="1.25" style="25" customWidth="1"/>
    <col min="37" max="37" width="6.125" style="19" customWidth="1"/>
    <col min="38" max="38" width="6.125" style="25" customWidth="1"/>
    <col min="39" max="39" width="2.125" style="3"/>
    <col min="40" max="45" width="0" style="19" hidden="1" customWidth="1"/>
    <col min="46" max="46" width="0" style="3" hidden="1" customWidth="1"/>
    <col min="47" max="48" width="0" style="65" hidden="1" customWidth="1"/>
    <col min="49" max="50" width="0" style="66" hidden="1" customWidth="1"/>
    <col min="51" max="61" width="0" style="65" hidden="1" customWidth="1"/>
    <col min="62" max="132" width="0" style="3" hidden="1" customWidth="1"/>
    <col min="133" max="16384" width="2.125" style="3"/>
  </cols>
  <sheetData>
    <row r="1" spans="1:176" s="1" customFormat="1" ht="24" customHeight="1" thickBot="1">
      <c r="A1" s="369" t="s">
        <v>350</v>
      </c>
      <c r="B1" s="369"/>
      <c r="C1" s="369"/>
      <c r="D1" s="369"/>
      <c r="E1" s="369"/>
      <c r="F1" s="23"/>
      <c r="G1" s="22" t="s">
        <v>354</v>
      </c>
      <c r="H1" s="376" t="s">
        <v>602</v>
      </c>
      <c r="I1" s="376"/>
      <c r="J1" s="376"/>
      <c r="K1" s="376"/>
      <c r="L1" s="376"/>
      <c r="M1" s="377"/>
      <c r="N1" s="3"/>
      <c r="O1" s="3"/>
      <c r="P1" s="3"/>
      <c r="Q1" s="3"/>
      <c r="R1" s="3"/>
      <c r="S1" s="360" t="s">
        <v>417</v>
      </c>
      <c r="T1" s="360"/>
      <c r="U1" s="360"/>
      <c r="V1" s="360"/>
      <c r="W1" s="360"/>
      <c r="X1" s="360"/>
      <c r="Y1" s="360"/>
      <c r="Z1" s="360"/>
      <c r="AA1" s="360"/>
      <c r="AB1" s="357" t="str">
        <f>IF(ISERROR(申込確認!AO15),"",申込確認!AO15)</f>
        <v/>
      </c>
      <c r="AC1" s="358"/>
      <c r="AD1" s="358"/>
      <c r="AE1" s="358"/>
      <c r="AF1" s="358"/>
      <c r="AG1" s="358"/>
      <c r="AH1" s="358"/>
      <c r="AI1" s="358"/>
      <c r="AJ1" s="358"/>
      <c r="AK1" s="358"/>
      <c r="AL1" s="359"/>
      <c r="AM1" s="90"/>
      <c r="AN1" s="90"/>
      <c r="AO1" s="91"/>
      <c r="AP1" s="14"/>
      <c r="AQ1" s="19"/>
      <c r="AR1" s="19"/>
      <c r="AS1" s="19"/>
      <c r="AT1" s="3"/>
      <c r="AU1" s="65"/>
      <c r="AV1" s="65"/>
      <c r="AW1" s="65"/>
      <c r="AX1" s="65"/>
      <c r="AY1" s="65"/>
      <c r="AZ1" s="65"/>
      <c r="BA1" s="62"/>
      <c r="BB1" s="4"/>
      <c r="BC1" s="62"/>
      <c r="BD1" s="62"/>
      <c r="BE1" s="65"/>
      <c r="BF1" s="65"/>
      <c r="BG1" s="4"/>
      <c r="BH1" s="65"/>
      <c r="BI1" s="65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</row>
    <row r="2" spans="1:176" s="1" customFormat="1" ht="5.25" customHeight="1">
      <c r="A2" s="21"/>
      <c r="B2" s="21"/>
      <c r="C2" s="21"/>
      <c r="D2" s="21"/>
      <c r="E2" s="21"/>
      <c r="F2" s="23"/>
      <c r="G2" s="23"/>
      <c r="H2" s="20"/>
      <c r="I2" s="20"/>
      <c r="J2" s="20"/>
      <c r="K2" s="20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89"/>
      <c r="AL2" s="89"/>
      <c r="AM2" s="89"/>
      <c r="AN2" s="89"/>
      <c r="AO2" s="89"/>
      <c r="AP2" s="14"/>
      <c r="AQ2" s="19"/>
      <c r="AR2" s="19"/>
      <c r="AS2" s="19"/>
      <c r="AT2" s="3"/>
      <c r="AU2" s="65"/>
      <c r="AV2" s="65"/>
      <c r="AW2" s="65"/>
      <c r="AX2" s="65"/>
      <c r="AY2" s="65"/>
      <c r="AZ2" s="65"/>
      <c r="BA2" s="62"/>
      <c r="BB2" s="62"/>
      <c r="BC2" s="62"/>
      <c r="BD2" s="62"/>
      <c r="BE2" s="65"/>
      <c r="BF2" s="65"/>
      <c r="BG2" s="62"/>
      <c r="BH2" s="65"/>
      <c r="BI2" s="65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</row>
    <row r="3" spans="1:176" s="1" customFormat="1" ht="14.25" customHeight="1">
      <c r="A3" s="374" t="s">
        <v>410</v>
      </c>
      <c r="B3" s="374"/>
      <c r="C3" s="375"/>
      <c r="D3" s="375"/>
      <c r="E3" s="375"/>
      <c r="F3" s="73"/>
      <c r="G3" s="88" t="s">
        <v>359</v>
      </c>
      <c r="H3" s="364" t="s">
        <v>360</v>
      </c>
      <c r="I3" s="365"/>
      <c r="J3" s="371" t="s">
        <v>361</v>
      </c>
      <c r="K3" s="372"/>
      <c r="L3" s="372"/>
      <c r="M3" s="373"/>
      <c r="N3" s="3"/>
      <c r="O3" s="3"/>
      <c r="P3" s="62"/>
      <c r="Q3" s="62"/>
      <c r="R3" s="62"/>
      <c r="S3" s="366" t="s">
        <v>368</v>
      </c>
      <c r="T3" s="366"/>
      <c r="U3" s="366"/>
      <c r="V3" s="366"/>
      <c r="W3" s="366"/>
      <c r="X3" s="366"/>
      <c r="Y3" s="366"/>
      <c r="Z3" s="366"/>
      <c r="AA3" s="367" t="s">
        <v>369</v>
      </c>
      <c r="AB3" s="367"/>
      <c r="AC3" s="367"/>
      <c r="AD3" s="367"/>
      <c r="AE3" s="367"/>
      <c r="AF3" s="367"/>
      <c r="AG3" s="367"/>
      <c r="AH3" s="367"/>
      <c r="AI3" s="367"/>
      <c r="AJ3" s="38"/>
      <c r="AK3" s="353" t="s">
        <v>426</v>
      </c>
      <c r="AL3" s="354"/>
      <c r="AM3" s="89"/>
      <c r="AN3" s="89"/>
      <c r="AO3" s="89"/>
      <c r="AP3" s="14"/>
      <c r="AQ3" s="19"/>
      <c r="AR3" s="19"/>
      <c r="AS3" s="19"/>
      <c r="AT3" s="3"/>
      <c r="AU3" s="65"/>
      <c r="AV3" s="65"/>
      <c r="AW3" s="65"/>
      <c r="AX3" s="65"/>
      <c r="AY3" s="65"/>
      <c r="AZ3" s="65"/>
      <c r="BA3" s="62"/>
      <c r="BB3" s="62"/>
      <c r="BC3" s="62"/>
      <c r="BD3" s="62"/>
      <c r="BE3" s="65"/>
      <c r="BF3" s="65"/>
      <c r="BG3" s="62"/>
      <c r="BH3" s="65"/>
      <c r="BI3" s="65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</row>
    <row r="4" spans="1:176" s="1" customFormat="1" ht="14.25" customHeight="1">
      <c r="A4" s="370" t="s">
        <v>355</v>
      </c>
      <c r="B4" s="370"/>
      <c r="C4" s="338"/>
      <c r="D4" s="338"/>
      <c r="E4" s="338"/>
      <c r="F4" s="73"/>
      <c r="G4" s="80"/>
      <c r="H4" s="350"/>
      <c r="I4" s="350"/>
      <c r="J4" s="350"/>
      <c r="K4" s="350"/>
      <c r="L4" s="350"/>
      <c r="M4" s="350"/>
      <c r="N4" s="64"/>
      <c r="O4" s="3"/>
      <c r="P4" s="3"/>
      <c r="Q4" s="3"/>
      <c r="R4" s="3"/>
      <c r="S4" s="120" t="s">
        <v>362</v>
      </c>
      <c r="T4" s="121"/>
      <c r="U4" s="122" t="s">
        <v>371</v>
      </c>
      <c r="V4" s="123"/>
      <c r="W4" s="123"/>
      <c r="X4" s="124" t="s">
        <v>372</v>
      </c>
      <c r="Y4" s="123"/>
      <c r="Z4" s="125"/>
      <c r="AA4" s="368" t="s">
        <v>362</v>
      </c>
      <c r="AB4" s="368"/>
      <c r="AC4" s="198"/>
      <c r="AD4" s="199" t="s">
        <v>371</v>
      </c>
      <c r="AE4" s="200"/>
      <c r="AF4" s="200"/>
      <c r="AG4" s="199" t="s">
        <v>372</v>
      </c>
      <c r="AH4" s="200"/>
      <c r="AI4" s="201"/>
      <c r="AJ4" s="39"/>
      <c r="AK4" s="355"/>
      <c r="AL4" s="356"/>
      <c r="AM4" s="4"/>
      <c r="AN4" s="14"/>
      <c r="AO4" s="14"/>
      <c r="AP4" s="14"/>
      <c r="AQ4" s="19"/>
      <c r="AR4" s="19"/>
      <c r="AS4" s="19"/>
      <c r="AT4" s="3"/>
      <c r="AU4" s="65"/>
      <c r="AV4" s="65"/>
      <c r="AW4" s="65"/>
      <c r="AX4" s="65"/>
      <c r="AY4" s="65"/>
      <c r="AZ4" s="65"/>
      <c r="BA4" s="62"/>
      <c r="BB4" s="62"/>
      <c r="BC4" s="62"/>
      <c r="BD4" s="62"/>
      <c r="BE4" s="65"/>
      <c r="BF4" s="65"/>
      <c r="BG4" s="62"/>
      <c r="BH4" s="65"/>
      <c r="BI4" s="65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</row>
    <row r="5" spans="1:176" s="1" customFormat="1" ht="14.25" customHeight="1">
      <c r="A5" s="337" t="s">
        <v>357</v>
      </c>
      <c r="B5" s="337"/>
      <c r="C5" s="338"/>
      <c r="D5" s="338"/>
      <c r="E5" s="338"/>
      <c r="F5" s="73"/>
      <c r="G5" s="80"/>
      <c r="H5" s="350"/>
      <c r="I5" s="350"/>
      <c r="J5" s="350"/>
      <c r="K5" s="350"/>
      <c r="L5" s="350"/>
      <c r="M5" s="350"/>
      <c r="N5" s="64"/>
      <c r="O5" s="3"/>
      <c r="P5" s="3"/>
      <c r="Q5" s="3"/>
      <c r="R5" s="3"/>
      <c r="S5" s="156" t="s">
        <v>363</v>
      </c>
      <c r="T5" s="157"/>
      <c r="U5" s="158" t="s">
        <v>371</v>
      </c>
      <c r="V5" s="159"/>
      <c r="W5" s="159"/>
      <c r="X5" s="160" t="s">
        <v>372</v>
      </c>
      <c r="Y5" s="159"/>
      <c r="Z5" s="161"/>
      <c r="AA5" s="325" t="s">
        <v>363</v>
      </c>
      <c r="AB5" s="325"/>
      <c r="AC5" s="202"/>
      <c r="AD5" s="203" t="s">
        <v>371</v>
      </c>
      <c r="AE5" s="204"/>
      <c r="AF5" s="204"/>
      <c r="AG5" s="203" t="s">
        <v>372</v>
      </c>
      <c r="AH5" s="204"/>
      <c r="AI5" s="205"/>
      <c r="AJ5" s="39"/>
      <c r="AK5" s="331" t="s">
        <v>434</v>
      </c>
      <c r="AL5" s="332"/>
      <c r="AM5" s="3"/>
      <c r="AN5" s="19"/>
      <c r="AO5" s="19"/>
      <c r="AP5" s="19"/>
      <c r="AQ5" s="19"/>
      <c r="AR5" s="19"/>
      <c r="AS5" s="19"/>
      <c r="AT5" s="3"/>
      <c r="AU5" s="65"/>
      <c r="AV5" s="65"/>
      <c r="AW5" s="65"/>
      <c r="AX5" s="65"/>
      <c r="AY5" s="65"/>
      <c r="AZ5" s="65"/>
      <c r="BA5" s="62"/>
      <c r="BB5" s="62"/>
      <c r="BC5" s="62"/>
      <c r="BD5" s="62"/>
      <c r="BE5" s="65"/>
      <c r="BF5" s="65"/>
      <c r="BG5" s="62"/>
      <c r="BH5" s="65"/>
      <c r="BI5" s="65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</row>
    <row r="6" spans="1:176" s="1" customFormat="1" ht="14.25" customHeight="1">
      <c r="A6" s="337" t="s">
        <v>356</v>
      </c>
      <c r="B6" s="337"/>
      <c r="C6" s="351"/>
      <c r="D6" s="352"/>
      <c r="E6" s="352"/>
      <c r="F6" s="73"/>
      <c r="G6" s="361" t="s">
        <v>425</v>
      </c>
      <c r="H6" s="362"/>
      <c r="I6" s="362"/>
      <c r="J6" s="362"/>
      <c r="K6" s="362"/>
      <c r="L6" s="362"/>
      <c r="M6" s="363"/>
      <c r="N6" s="64"/>
      <c r="O6" s="3"/>
      <c r="P6" s="3"/>
      <c r="Q6" s="3"/>
      <c r="R6" s="3"/>
      <c r="S6" s="156" t="s">
        <v>364</v>
      </c>
      <c r="T6" s="157"/>
      <c r="U6" s="158" t="s">
        <v>371</v>
      </c>
      <c r="V6" s="159"/>
      <c r="W6" s="159"/>
      <c r="X6" s="160" t="s">
        <v>372</v>
      </c>
      <c r="Y6" s="159"/>
      <c r="Z6" s="161"/>
      <c r="AA6" s="325" t="s">
        <v>364</v>
      </c>
      <c r="AB6" s="325"/>
      <c r="AC6" s="202"/>
      <c r="AD6" s="203" t="s">
        <v>371</v>
      </c>
      <c r="AE6" s="204"/>
      <c r="AF6" s="204"/>
      <c r="AG6" s="203" t="s">
        <v>372</v>
      </c>
      <c r="AH6" s="204"/>
      <c r="AI6" s="205"/>
      <c r="AJ6" s="39"/>
      <c r="AK6" s="333"/>
      <c r="AL6" s="334"/>
      <c r="AM6" s="3"/>
      <c r="AN6" s="19"/>
      <c r="AO6" s="19"/>
      <c r="AP6" s="19"/>
      <c r="AQ6" s="19"/>
      <c r="AR6" s="19"/>
      <c r="AS6" s="19"/>
      <c r="AT6" s="3"/>
      <c r="AU6" s="65"/>
      <c r="AV6" s="65"/>
      <c r="AW6" s="65"/>
      <c r="AX6" s="65"/>
      <c r="AY6" s="65"/>
      <c r="AZ6" s="65"/>
      <c r="BA6" s="62"/>
      <c r="BB6" s="62"/>
      <c r="BC6" s="62"/>
      <c r="BD6" s="62"/>
      <c r="BE6" s="65"/>
      <c r="BF6" s="65"/>
      <c r="BG6" s="62"/>
      <c r="BH6" s="65"/>
      <c r="BI6" s="65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</row>
    <row r="7" spans="1:176" s="1" customFormat="1" ht="14.25" customHeight="1">
      <c r="A7" s="340" t="s">
        <v>411</v>
      </c>
      <c r="B7" s="340"/>
      <c r="C7" s="351"/>
      <c r="D7" s="352"/>
      <c r="E7" s="352"/>
      <c r="F7" s="73"/>
      <c r="G7" s="341"/>
      <c r="H7" s="342"/>
      <c r="I7" s="342"/>
      <c r="J7" s="342"/>
      <c r="K7" s="342"/>
      <c r="L7" s="342"/>
      <c r="M7" s="343"/>
      <c r="N7" s="3"/>
      <c r="O7" s="3"/>
      <c r="P7" s="3"/>
      <c r="Q7" s="3"/>
      <c r="R7" s="36"/>
      <c r="S7" s="162" t="s">
        <v>365</v>
      </c>
      <c r="T7" s="163"/>
      <c r="U7" s="164" t="s">
        <v>371</v>
      </c>
      <c r="V7" s="165"/>
      <c r="W7" s="165"/>
      <c r="X7" s="166" t="s">
        <v>372</v>
      </c>
      <c r="Y7" s="165"/>
      <c r="Z7" s="167"/>
      <c r="AA7" s="325" t="s">
        <v>365</v>
      </c>
      <c r="AB7" s="325"/>
      <c r="AC7" s="202"/>
      <c r="AD7" s="203" t="s">
        <v>371</v>
      </c>
      <c r="AE7" s="204"/>
      <c r="AF7" s="204"/>
      <c r="AG7" s="203" t="s">
        <v>372</v>
      </c>
      <c r="AH7" s="204"/>
      <c r="AI7" s="205"/>
      <c r="AJ7" s="39"/>
      <c r="AK7" s="333"/>
      <c r="AL7" s="334"/>
      <c r="AM7" s="3"/>
      <c r="AN7" s="19"/>
      <c r="AO7" s="19"/>
      <c r="AP7" s="19"/>
      <c r="AQ7" s="19"/>
      <c r="AR7" s="19"/>
      <c r="AS7" s="19"/>
      <c r="AT7" s="3"/>
      <c r="AU7" s="65"/>
      <c r="AV7" s="65"/>
      <c r="AW7" s="65"/>
      <c r="AX7" s="65"/>
      <c r="AY7" s="65"/>
      <c r="AZ7" s="65"/>
      <c r="BA7" s="62"/>
      <c r="BB7" s="62"/>
      <c r="BC7" s="62"/>
      <c r="BD7" s="62"/>
      <c r="BE7" s="65"/>
      <c r="BF7" s="65"/>
      <c r="BG7" s="62"/>
      <c r="BH7" s="65"/>
      <c r="BI7" s="65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 s="1" customFormat="1" ht="14.25" customHeight="1">
      <c r="A8" s="328" t="s">
        <v>358</v>
      </c>
      <c r="B8" s="328"/>
      <c r="C8" s="329"/>
      <c r="D8" s="330"/>
      <c r="E8" s="330"/>
      <c r="F8" s="73"/>
      <c r="G8" s="344"/>
      <c r="H8" s="345"/>
      <c r="I8" s="345"/>
      <c r="J8" s="345"/>
      <c r="K8" s="345"/>
      <c r="L8" s="345"/>
      <c r="M8" s="346"/>
      <c r="N8" s="3"/>
      <c r="O8" s="3"/>
      <c r="P8" s="3"/>
      <c r="Q8" s="3"/>
      <c r="R8" s="36"/>
      <c r="S8" s="162" t="s">
        <v>366</v>
      </c>
      <c r="T8" s="163"/>
      <c r="U8" s="164" t="s">
        <v>371</v>
      </c>
      <c r="V8" s="165"/>
      <c r="W8" s="165"/>
      <c r="X8" s="166" t="s">
        <v>372</v>
      </c>
      <c r="Y8" s="165"/>
      <c r="Z8" s="167"/>
      <c r="AA8" s="325" t="s">
        <v>366</v>
      </c>
      <c r="AB8" s="325"/>
      <c r="AC8" s="202"/>
      <c r="AD8" s="203" t="s">
        <v>371</v>
      </c>
      <c r="AE8" s="204"/>
      <c r="AF8" s="204"/>
      <c r="AG8" s="203" t="s">
        <v>372</v>
      </c>
      <c r="AH8" s="204"/>
      <c r="AI8" s="205"/>
      <c r="AJ8" s="39"/>
      <c r="AK8" s="333"/>
      <c r="AL8" s="334"/>
      <c r="AM8" s="3"/>
      <c r="AN8" s="19"/>
      <c r="AO8" s="19"/>
      <c r="AP8" s="19"/>
      <c r="AQ8" s="19"/>
      <c r="AR8" s="19"/>
      <c r="AS8" s="19"/>
      <c r="AT8" s="3"/>
      <c r="AU8" s="65"/>
      <c r="AV8" s="65"/>
      <c r="AW8" s="65"/>
      <c r="AX8" s="65"/>
      <c r="AY8" s="65"/>
      <c r="AZ8" s="65"/>
      <c r="BA8" s="62"/>
      <c r="BB8" s="327" t="s">
        <v>138</v>
      </c>
      <c r="BC8" s="327"/>
      <c r="BD8" s="327"/>
      <c r="BE8" s="65"/>
      <c r="BF8" s="65"/>
      <c r="BG8" s="62"/>
      <c r="BH8" s="65"/>
      <c r="BI8" s="65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</row>
    <row r="9" spans="1:176" s="1" customFormat="1" ht="14.25" customHeight="1">
      <c r="A9" s="339" t="s">
        <v>427</v>
      </c>
      <c r="B9" s="339"/>
      <c r="C9" s="339"/>
      <c r="D9" s="339"/>
      <c r="E9" s="339"/>
      <c r="F9" s="73"/>
      <c r="G9" s="347"/>
      <c r="H9" s="348"/>
      <c r="I9" s="348"/>
      <c r="J9" s="348"/>
      <c r="K9" s="348"/>
      <c r="L9" s="348"/>
      <c r="M9" s="349"/>
      <c r="N9" s="3"/>
      <c r="O9" s="3"/>
      <c r="P9" s="3"/>
      <c r="Q9" s="3"/>
      <c r="R9" s="36"/>
      <c r="S9" s="126" t="s">
        <v>367</v>
      </c>
      <c r="T9" s="127"/>
      <c r="U9" s="128" t="s">
        <v>371</v>
      </c>
      <c r="V9" s="129"/>
      <c r="W9" s="129"/>
      <c r="X9" s="130" t="s">
        <v>372</v>
      </c>
      <c r="Y9" s="129"/>
      <c r="Z9" s="131"/>
      <c r="AA9" s="326" t="s">
        <v>367</v>
      </c>
      <c r="AB9" s="326"/>
      <c r="AC9" s="206"/>
      <c r="AD9" s="207" t="s">
        <v>371</v>
      </c>
      <c r="AE9" s="208"/>
      <c r="AF9" s="208"/>
      <c r="AG9" s="207" t="s">
        <v>372</v>
      </c>
      <c r="AH9" s="208"/>
      <c r="AI9" s="209"/>
      <c r="AJ9" s="39"/>
      <c r="AK9" s="335"/>
      <c r="AL9" s="336"/>
      <c r="AM9" s="3"/>
      <c r="AN9" s="19"/>
      <c r="AO9" s="19"/>
      <c r="AP9" s="19"/>
      <c r="AQ9" s="19"/>
      <c r="AR9" s="19"/>
      <c r="AS9" s="19"/>
      <c r="AT9" s="3"/>
      <c r="AU9" s="65"/>
      <c r="AV9" s="65"/>
      <c r="AW9" s="65"/>
      <c r="AX9" s="65"/>
      <c r="AY9" s="65"/>
      <c r="AZ9" s="65"/>
      <c r="BA9" s="62"/>
      <c r="BB9" s="327"/>
      <c r="BC9" s="327"/>
      <c r="BD9" s="327"/>
      <c r="BE9" s="65"/>
      <c r="BF9" s="65"/>
      <c r="BG9" s="62"/>
      <c r="BH9" s="65"/>
      <c r="BI9" s="65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</row>
    <row r="10" spans="1:176" s="1" customFormat="1" ht="7.5" customHeight="1">
      <c r="A10" s="112"/>
      <c r="B10" s="112"/>
      <c r="C10" s="113"/>
      <c r="D10" s="113"/>
      <c r="E10" s="114"/>
      <c r="F10" s="114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24"/>
      <c r="AM10" s="3"/>
      <c r="AN10" s="19"/>
      <c r="AO10" s="19"/>
      <c r="AP10" s="19"/>
      <c r="AQ10" s="19"/>
      <c r="AR10" s="19"/>
      <c r="AS10" s="19"/>
      <c r="AT10" s="3"/>
      <c r="AU10" s="65"/>
      <c r="AV10" s="65"/>
      <c r="AW10" s="65"/>
      <c r="AX10" s="65"/>
      <c r="AY10" s="65"/>
      <c r="AZ10" s="65"/>
      <c r="BA10" s="62"/>
      <c r="BB10" s="327"/>
      <c r="BC10" s="327"/>
      <c r="BD10" s="327"/>
      <c r="BE10" s="65"/>
      <c r="BF10" s="65"/>
      <c r="BG10" s="62"/>
      <c r="BH10" s="65"/>
      <c r="BI10" s="65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</row>
    <row r="11" spans="1:176" s="1" customFormat="1" ht="13.5" customHeight="1">
      <c r="A11" s="116" t="s">
        <v>0</v>
      </c>
      <c r="B11" s="117" t="s">
        <v>342</v>
      </c>
      <c r="C11" s="117" t="s">
        <v>7</v>
      </c>
      <c r="D11" s="117" t="s">
        <v>343</v>
      </c>
      <c r="E11" s="117" t="s">
        <v>4</v>
      </c>
      <c r="F11" s="117" t="s">
        <v>344</v>
      </c>
      <c r="G11" s="294" t="s">
        <v>600</v>
      </c>
      <c r="H11" s="117" t="s">
        <v>17</v>
      </c>
      <c r="I11" s="117" t="s">
        <v>1</v>
      </c>
      <c r="J11" s="117" t="s">
        <v>5</v>
      </c>
      <c r="K11" s="324" t="s">
        <v>137</v>
      </c>
      <c r="L11" s="324"/>
      <c r="M11" s="324"/>
      <c r="N11" s="324"/>
      <c r="O11" s="324"/>
      <c r="P11" s="324"/>
      <c r="Q11" s="324"/>
      <c r="R11" s="324"/>
      <c r="S11" s="117" t="s">
        <v>6</v>
      </c>
      <c r="T11" s="324" t="s">
        <v>137</v>
      </c>
      <c r="U11" s="324"/>
      <c r="V11" s="324"/>
      <c r="W11" s="324"/>
      <c r="X11" s="324"/>
      <c r="Y11" s="324"/>
      <c r="Z11" s="324"/>
      <c r="AA11" s="324"/>
      <c r="AB11" s="118" t="s">
        <v>118</v>
      </c>
      <c r="AC11" s="324" t="s">
        <v>137</v>
      </c>
      <c r="AD11" s="324"/>
      <c r="AE11" s="324"/>
      <c r="AF11" s="324"/>
      <c r="AG11" s="324"/>
      <c r="AH11" s="324"/>
      <c r="AI11" s="324"/>
      <c r="AJ11" s="324"/>
      <c r="AK11" s="117" t="s">
        <v>345</v>
      </c>
      <c r="AL11" s="119" t="s">
        <v>141</v>
      </c>
      <c r="AM11" s="3"/>
      <c r="AN11" s="19"/>
      <c r="AO11" s="19"/>
      <c r="AP11" s="19"/>
      <c r="AQ11" s="19"/>
      <c r="AR11" s="19"/>
      <c r="AS11" s="19"/>
      <c r="AT11" s="3"/>
      <c r="AU11" s="74" t="s">
        <v>346</v>
      </c>
      <c r="AV11" s="61" t="s">
        <v>355</v>
      </c>
      <c r="AW11" s="61" t="s">
        <v>370</v>
      </c>
      <c r="AX11" s="61" t="s">
        <v>373</v>
      </c>
      <c r="AY11" s="61" t="s">
        <v>374</v>
      </c>
      <c r="AZ11" s="61" t="s">
        <v>375</v>
      </c>
      <c r="BA11" s="70" t="s">
        <v>376</v>
      </c>
      <c r="BB11" s="70" t="s">
        <v>377</v>
      </c>
      <c r="BC11" s="210" t="s">
        <v>126</v>
      </c>
      <c r="BD11" s="71" t="s">
        <v>9</v>
      </c>
      <c r="BE11" s="323" t="s">
        <v>404</v>
      </c>
      <c r="BF11" s="323"/>
      <c r="BG11" s="70" t="s">
        <v>136</v>
      </c>
      <c r="BH11" s="95" t="s">
        <v>404</v>
      </c>
      <c r="BI11" s="65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</row>
    <row r="12" spans="1:176" s="1" customFormat="1" ht="9.75" customHeight="1">
      <c r="A12" s="81">
        <v>1</v>
      </c>
      <c r="B12" s="26"/>
      <c r="C12" s="26"/>
      <c r="D12" s="17"/>
      <c r="E12" s="17"/>
      <c r="F12" s="27"/>
      <c r="G12" s="17" t="str">
        <f t="shared" ref="G12:G31" si="0">ASC(PHONETIC(E12))</f>
        <v/>
      </c>
      <c r="H12" s="17"/>
      <c r="I12" s="17"/>
      <c r="J12" s="17"/>
      <c r="K12" s="30"/>
      <c r="L12" s="34"/>
      <c r="M12" s="82" t="str">
        <f t="shared" ref="M12:M56" si="1">IF(J12="","",IF(AO12=0,"","分"))</f>
        <v/>
      </c>
      <c r="N12" s="34"/>
      <c r="O12" s="34"/>
      <c r="P12" s="82" t="str">
        <f t="shared" ref="P12:P56" si="2">IF(J12="","",IF(AO12=0,"m","秒"))</f>
        <v/>
      </c>
      <c r="Q12" s="34"/>
      <c r="R12" s="32"/>
      <c r="S12" s="17"/>
      <c r="T12" s="30"/>
      <c r="U12" s="34"/>
      <c r="V12" s="82" t="str">
        <f t="shared" ref="V12:V56" si="3">IF(S12="","",IF(AP12=0,"","分"))</f>
        <v/>
      </c>
      <c r="W12" s="34"/>
      <c r="X12" s="34"/>
      <c r="Y12" s="82" t="str">
        <f t="shared" ref="Y12:Y56" si="4">IF(S12="","",IF(AP12=0,"m","秒"))</f>
        <v/>
      </c>
      <c r="Z12" s="34"/>
      <c r="AA12" s="32"/>
      <c r="AB12" s="17"/>
      <c r="AC12" s="30"/>
      <c r="AD12" s="34"/>
      <c r="AE12" s="82" t="str">
        <f t="shared" ref="AE12:AE56" si="5">IF(AB12="","",IF(AQ12=0,"","分"))</f>
        <v/>
      </c>
      <c r="AF12" s="34"/>
      <c r="AG12" s="34"/>
      <c r="AH12" s="82" t="str">
        <f t="shared" ref="AH12:AH56" si="6">IF(AB12="","",IF(AQ12=0,"m","秒"))</f>
        <v/>
      </c>
      <c r="AI12" s="34"/>
      <c r="AJ12" s="110"/>
      <c r="AK12" s="17"/>
      <c r="AL12" s="195"/>
      <c r="AM12" s="3"/>
      <c r="AN12" s="19">
        <f>C12</f>
        <v>0</v>
      </c>
      <c r="AO12" s="19">
        <f>LEN(J12)-LEN(SUBSTITUTE(J12,"m",""))</f>
        <v>0</v>
      </c>
      <c r="AP12" s="19">
        <f>LEN(S12)-LEN(SUBSTITUTE(S12,"m",""))</f>
        <v>0</v>
      </c>
      <c r="AQ12" s="19">
        <f>LEN(AB12)-LEN(SUBSTITUTE(AB12,"m",""))</f>
        <v>0</v>
      </c>
      <c r="AR12" s="19" t="str">
        <f>$C$3&amp;COUNTA(J12,S12,AB12)</f>
        <v>0</v>
      </c>
      <c r="AS12" s="19"/>
      <c r="AT12" s="3"/>
      <c r="AU12" s="63" t="s">
        <v>347</v>
      </c>
      <c r="AV12" s="63" t="s">
        <v>18</v>
      </c>
      <c r="AW12" s="75" t="s">
        <v>149</v>
      </c>
      <c r="AX12" s="77" t="s">
        <v>126</v>
      </c>
      <c r="AY12" s="63">
        <v>1960</v>
      </c>
      <c r="AZ12" s="78" t="s">
        <v>139</v>
      </c>
      <c r="BA12" s="76"/>
      <c r="BB12" s="75"/>
      <c r="BC12" s="63"/>
      <c r="BD12" s="63"/>
      <c r="BE12" s="75" t="s">
        <v>127</v>
      </c>
      <c r="BF12" s="63" t="s">
        <v>399</v>
      </c>
      <c r="BG12" s="75" t="s">
        <v>120</v>
      </c>
      <c r="BH12" s="63" t="s">
        <v>450</v>
      </c>
      <c r="BI12" s="65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</row>
    <row r="13" spans="1:176" s="1" customFormat="1" ht="9.75" customHeight="1">
      <c r="A13" s="138">
        <v>2</v>
      </c>
      <c r="B13" s="139"/>
      <c r="C13" s="139"/>
      <c r="D13" s="140"/>
      <c r="E13" s="140"/>
      <c r="F13" s="141"/>
      <c r="G13" s="140" t="str">
        <f t="shared" si="0"/>
        <v/>
      </c>
      <c r="H13" s="140"/>
      <c r="I13" s="140"/>
      <c r="J13" s="140"/>
      <c r="K13" s="142"/>
      <c r="L13" s="143"/>
      <c r="M13" s="144" t="str">
        <f t="shared" si="1"/>
        <v/>
      </c>
      <c r="N13" s="143"/>
      <c r="O13" s="143"/>
      <c r="P13" s="144" t="str">
        <f t="shared" si="2"/>
        <v/>
      </c>
      <c r="Q13" s="143"/>
      <c r="R13" s="145"/>
      <c r="S13" s="140"/>
      <c r="T13" s="142"/>
      <c r="U13" s="143"/>
      <c r="V13" s="144" t="str">
        <f t="shared" si="3"/>
        <v/>
      </c>
      <c r="W13" s="143"/>
      <c r="X13" s="143"/>
      <c r="Y13" s="144" t="str">
        <f t="shared" si="4"/>
        <v/>
      </c>
      <c r="Z13" s="143"/>
      <c r="AA13" s="145"/>
      <c r="AB13" s="140"/>
      <c r="AC13" s="142"/>
      <c r="AD13" s="143"/>
      <c r="AE13" s="144" t="str">
        <f t="shared" si="5"/>
        <v/>
      </c>
      <c r="AF13" s="143"/>
      <c r="AG13" s="143"/>
      <c r="AH13" s="144" t="str">
        <f t="shared" si="6"/>
        <v/>
      </c>
      <c r="AI13" s="143"/>
      <c r="AJ13" s="146"/>
      <c r="AK13" s="140"/>
      <c r="AL13" s="196"/>
      <c r="AM13" s="3"/>
      <c r="AN13" s="19">
        <f t="shared" ref="AN13:AN56" si="7">C13</f>
        <v>0</v>
      </c>
      <c r="AO13" s="19">
        <f t="shared" ref="AO13:AO56" si="8">LEN(J13)-LEN(SUBSTITUTE(J13,"m",""))</f>
        <v>0</v>
      </c>
      <c r="AP13" s="19">
        <f t="shared" ref="AP13:AP56" si="9">LEN(S13)-LEN(SUBSTITUTE(S13,"m",""))</f>
        <v>0</v>
      </c>
      <c r="AQ13" s="19">
        <f t="shared" ref="AQ13:AQ56" si="10">LEN(AB13)-LEN(SUBSTITUTE(AB13,"m",""))</f>
        <v>0</v>
      </c>
      <c r="AR13" s="19" t="str">
        <f t="shared" ref="AR13:AR56" si="11">$C$3&amp;COUNTA(J13,S13,AB13)</f>
        <v>0</v>
      </c>
      <c r="AS13" s="19"/>
      <c r="AT13" s="3"/>
      <c r="AU13" s="63" t="s">
        <v>348</v>
      </c>
      <c r="AV13" s="63" t="s">
        <v>19</v>
      </c>
      <c r="AW13" s="75" t="s">
        <v>150</v>
      </c>
      <c r="AX13" s="77" t="s">
        <v>9</v>
      </c>
      <c r="AY13" s="63">
        <v>1961</v>
      </c>
      <c r="AZ13" s="78" t="s">
        <v>109</v>
      </c>
      <c r="BA13" s="76" t="s">
        <v>128</v>
      </c>
      <c r="BB13" s="75">
        <v>1</v>
      </c>
      <c r="BC13" s="217" t="s">
        <v>469</v>
      </c>
      <c r="BD13" s="217" t="s">
        <v>476</v>
      </c>
      <c r="BE13" s="75" t="s">
        <v>142</v>
      </c>
      <c r="BF13" s="63" t="s">
        <v>400</v>
      </c>
      <c r="BG13" s="75" t="s">
        <v>121</v>
      </c>
      <c r="BH13" s="63" t="s">
        <v>451</v>
      </c>
      <c r="BI13" s="65"/>
      <c r="BJ13" s="3" t="s">
        <v>476</v>
      </c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</row>
    <row r="14" spans="1:176" s="1" customFormat="1" ht="9.75" customHeight="1">
      <c r="A14" s="147">
        <v>3</v>
      </c>
      <c r="B14" s="148"/>
      <c r="C14" s="148"/>
      <c r="D14" s="149"/>
      <c r="E14" s="149"/>
      <c r="F14" s="150"/>
      <c r="G14" s="149" t="str">
        <f t="shared" si="0"/>
        <v/>
      </c>
      <c r="H14" s="149"/>
      <c r="I14" s="149"/>
      <c r="J14" s="149"/>
      <c r="K14" s="151"/>
      <c r="L14" s="152"/>
      <c r="M14" s="153" t="str">
        <f t="shared" si="1"/>
        <v/>
      </c>
      <c r="N14" s="152"/>
      <c r="O14" s="152"/>
      <c r="P14" s="153" t="str">
        <f t="shared" si="2"/>
        <v/>
      </c>
      <c r="Q14" s="152"/>
      <c r="R14" s="154"/>
      <c r="S14" s="149"/>
      <c r="T14" s="151"/>
      <c r="U14" s="152"/>
      <c r="V14" s="153" t="str">
        <f t="shared" si="3"/>
        <v/>
      </c>
      <c r="W14" s="152"/>
      <c r="X14" s="152"/>
      <c r="Y14" s="153" t="str">
        <f t="shared" si="4"/>
        <v/>
      </c>
      <c r="Z14" s="152"/>
      <c r="AA14" s="154"/>
      <c r="AB14" s="149"/>
      <c r="AC14" s="151"/>
      <c r="AD14" s="152"/>
      <c r="AE14" s="153" t="str">
        <f t="shared" si="5"/>
        <v/>
      </c>
      <c r="AF14" s="152"/>
      <c r="AG14" s="152"/>
      <c r="AH14" s="153" t="str">
        <f t="shared" si="6"/>
        <v/>
      </c>
      <c r="AI14" s="152"/>
      <c r="AJ14" s="155"/>
      <c r="AK14" s="149"/>
      <c r="AL14" s="197"/>
      <c r="AM14" s="3"/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 t="str">
        <f t="shared" si="11"/>
        <v>0</v>
      </c>
      <c r="AS14" s="19"/>
      <c r="AT14" s="3"/>
      <c r="AU14" s="63" t="s">
        <v>349</v>
      </c>
      <c r="AV14" s="63" t="s">
        <v>20</v>
      </c>
      <c r="AW14" s="75" t="s">
        <v>10</v>
      </c>
      <c r="AX14" s="65"/>
      <c r="AY14" s="63">
        <v>1962</v>
      </c>
      <c r="AZ14" s="78" t="s">
        <v>110</v>
      </c>
      <c r="BA14" s="76" t="s">
        <v>129</v>
      </c>
      <c r="BB14" s="75">
        <v>2</v>
      </c>
      <c r="BC14" s="217" t="s">
        <v>596</v>
      </c>
      <c r="BD14" s="217" t="s">
        <v>607</v>
      </c>
      <c r="BE14" s="75" t="s">
        <v>143</v>
      </c>
      <c r="BF14" s="63" t="s">
        <v>400</v>
      </c>
      <c r="BG14" s="75" t="s">
        <v>122</v>
      </c>
      <c r="BH14" s="63" t="s">
        <v>16</v>
      </c>
      <c r="BI14" s="65"/>
      <c r="BJ14" s="3" t="s">
        <v>477</v>
      </c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</row>
    <row r="15" spans="1:176" s="2" customFormat="1" ht="9.75" customHeight="1">
      <c r="A15" s="138">
        <v>4</v>
      </c>
      <c r="B15" s="139"/>
      <c r="C15" s="139"/>
      <c r="D15" s="140"/>
      <c r="E15" s="140"/>
      <c r="F15" s="141"/>
      <c r="G15" s="140" t="str">
        <f t="shared" si="0"/>
        <v/>
      </c>
      <c r="H15" s="140"/>
      <c r="I15" s="140"/>
      <c r="J15" s="140"/>
      <c r="K15" s="142"/>
      <c r="L15" s="143"/>
      <c r="M15" s="144" t="str">
        <f t="shared" si="1"/>
        <v/>
      </c>
      <c r="N15" s="143"/>
      <c r="O15" s="143"/>
      <c r="P15" s="144" t="str">
        <f t="shared" si="2"/>
        <v/>
      </c>
      <c r="Q15" s="143"/>
      <c r="R15" s="145"/>
      <c r="S15" s="140"/>
      <c r="T15" s="142"/>
      <c r="U15" s="143"/>
      <c r="V15" s="144" t="str">
        <f t="shared" si="3"/>
        <v/>
      </c>
      <c r="W15" s="143"/>
      <c r="X15" s="143"/>
      <c r="Y15" s="144" t="str">
        <f t="shared" si="4"/>
        <v/>
      </c>
      <c r="Z15" s="143"/>
      <c r="AA15" s="145"/>
      <c r="AB15" s="140"/>
      <c r="AC15" s="142"/>
      <c r="AD15" s="143"/>
      <c r="AE15" s="144" t="str">
        <f t="shared" si="5"/>
        <v/>
      </c>
      <c r="AF15" s="143"/>
      <c r="AG15" s="143"/>
      <c r="AH15" s="144" t="str">
        <f t="shared" si="6"/>
        <v/>
      </c>
      <c r="AI15" s="143"/>
      <c r="AJ15" s="146"/>
      <c r="AK15" s="140"/>
      <c r="AL15" s="196"/>
      <c r="AM15" s="19"/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 t="str">
        <f t="shared" si="11"/>
        <v>0</v>
      </c>
      <c r="AS15" s="19"/>
      <c r="AT15" s="19"/>
      <c r="AU15" s="63" t="s">
        <v>350</v>
      </c>
      <c r="AV15" s="63" t="s">
        <v>21</v>
      </c>
      <c r="AW15" s="75" t="s">
        <v>11</v>
      </c>
      <c r="AX15" s="79"/>
      <c r="AY15" s="63">
        <v>1963</v>
      </c>
      <c r="AZ15" s="78" t="s">
        <v>111</v>
      </c>
      <c r="BA15" s="76" t="s">
        <v>130</v>
      </c>
      <c r="BB15" s="75">
        <v>3</v>
      </c>
      <c r="BC15" s="217" t="s">
        <v>597</v>
      </c>
      <c r="BD15" s="217" t="s">
        <v>598</v>
      </c>
      <c r="BE15" s="75" t="s">
        <v>144</v>
      </c>
      <c r="BF15" s="63" t="s">
        <v>400</v>
      </c>
      <c r="BG15" s="75" t="s">
        <v>123</v>
      </c>
      <c r="BH15" s="75"/>
      <c r="BI15" s="79"/>
      <c r="BJ15" s="19" t="s">
        <v>478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</row>
    <row r="16" spans="1:176" s="1" customFormat="1" ht="9.75" customHeight="1">
      <c r="A16" s="147">
        <v>5</v>
      </c>
      <c r="B16" s="148"/>
      <c r="C16" s="148"/>
      <c r="D16" s="149"/>
      <c r="E16" s="149"/>
      <c r="F16" s="150"/>
      <c r="G16" s="149" t="str">
        <f t="shared" si="0"/>
        <v/>
      </c>
      <c r="H16" s="149"/>
      <c r="I16" s="149"/>
      <c r="J16" s="149"/>
      <c r="K16" s="151"/>
      <c r="L16" s="152"/>
      <c r="M16" s="153" t="str">
        <f t="shared" si="1"/>
        <v/>
      </c>
      <c r="N16" s="152"/>
      <c r="O16" s="152"/>
      <c r="P16" s="153" t="str">
        <f t="shared" si="2"/>
        <v/>
      </c>
      <c r="Q16" s="152"/>
      <c r="R16" s="154"/>
      <c r="S16" s="149"/>
      <c r="T16" s="151"/>
      <c r="U16" s="152"/>
      <c r="V16" s="153" t="str">
        <f t="shared" si="3"/>
        <v/>
      </c>
      <c r="W16" s="152"/>
      <c r="X16" s="152"/>
      <c r="Y16" s="153" t="str">
        <f t="shared" si="4"/>
        <v/>
      </c>
      <c r="Z16" s="152"/>
      <c r="AA16" s="154"/>
      <c r="AB16" s="149"/>
      <c r="AC16" s="151"/>
      <c r="AD16" s="152"/>
      <c r="AE16" s="153" t="str">
        <f t="shared" si="5"/>
        <v/>
      </c>
      <c r="AF16" s="152"/>
      <c r="AG16" s="152"/>
      <c r="AH16" s="153" t="str">
        <f t="shared" si="6"/>
        <v/>
      </c>
      <c r="AI16" s="152"/>
      <c r="AJ16" s="155"/>
      <c r="AK16" s="149"/>
      <c r="AL16" s="197"/>
      <c r="AM16" s="3"/>
      <c r="AN16" s="19">
        <f t="shared" si="7"/>
        <v>0</v>
      </c>
      <c r="AO16" s="19">
        <f t="shared" si="8"/>
        <v>0</v>
      </c>
      <c r="AP16" s="19">
        <f t="shared" si="9"/>
        <v>0</v>
      </c>
      <c r="AQ16" s="19">
        <f t="shared" si="10"/>
        <v>0</v>
      </c>
      <c r="AR16" s="19" t="str">
        <f t="shared" si="11"/>
        <v>0</v>
      </c>
      <c r="AS16" s="19"/>
      <c r="AT16" s="3"/>
      <c r="AU16" s="63" t="s">
        <v>351</v>
      </c>
      <c r="AV16" s="63" t="s">
        <v>22</v>
      </c>
      <c r="AW16" s="75" t="s">
        <v>151</v>
      </c>
      <c r="AX16" s="65"/>
      <c r="AY16" s="63">
        <v>1964</v>
      </c>
      <c r="AZ16" s="78" t="s">
        <v>112</v>
      </c>
      <c r="BA16" s="76" t="s">
        <v>131</v>
      </c>
      <c r="BB16" s="75">
        <v>4</v>
      </c>
      <c r="BC16" s="217" t="s">
        <v>470</v>
      </c>
      <c r="BD16" s="217" t="s">
        <v>482</v>
      </c>
      <c r="BE16" s="75" t="s">
        <v>147</v>
      </c>
      <c r="BF16" s="63" t="s">
        <v>400</v>
      </c>
      <c r="BG16" s="75" t="s">
        <v>124</v>
      </c>
      <c r="BH16" s="63"/>
      <c r="BI16" s="65"/>
      <c r="BJ16" s="3" t="s">
        <v>479</v>
      </c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</row>
    <row r="17" spans="1:176" s="1" customFormat="1" ht="9.75" customHeight="1">
      <c r="A17" s="138">
        <v>6</v>
      </c>
      <c r="B17" s="139"/>
      <c r="C17" s="139"/>
      <c r="D17" s="140"/>
      <c r="E17" s="140"/>
      <c r="F17" s="141"/>
      <c r="G17" s="140" t="str">
        <f t="shared" si="0"/>
        <v/>
      </c>
      <c r="H17" s="140"/>
      <c r="I17" s="140"/>
      <c r="J17" s="140"/>
      <c r="K17" s="142"/>
      <c r="L17" s="143"/>
      <c r="M17" s="144"/>
      <c r="N17" s="143"/>
      <c r="O17" s="143"/>
      <c r="P17" s="144" t="str">
        <f t="shared" si="2"/>
        <v/>
      </c>
      <c r="Q17" s="143"/>
      <c r="R17" s="145"/>
      <c r="S17" s="140"/>
      <c r="T17" s="142"/>
      <c r="U17" s="143"/>
      <c r="V17" s="144" t="str">
        <f t="shared" si="3"/>
        <v/>
      </c>
      <c r="W17" s="143"/>
      <c r="X17" s="143"/>
      <c r="Y17" s="144" t="str">
        <f t="shared" si="4"/>
        <v/>
      </c>
      <c r="Z17" s="143"/>
      <c r="AA17" s="145"/>
      <c r="AB17" s="140"/>
      <c r="AC17" s="142"/>
      <c r="AD17" s="143"/>
      <c r="AE17" s="144" t="str">
        <f t="shared" si="5"/>
        <v/>
      </c>
      <c r="AF17" s="143"/>
      <c r="AG17" s="143"/>
      <c r="AH17" s="144" t="str">
        <f t="shared" si="6"/>
        <v/>
      </c>
      <c r="AI17" s="143"/>
      <c r="AJ17" s="146"/>
      <c r="AK17" s="140"/>
      <c r="AL17" s="196"/>
      <c r="AM17" s="3"/>
      <c r="AN17" s="19">
        <f t="shared" si="7"/>
        <v>0</v>
      </c>
      <c r="AO17" s="19">
        <f t="shared" si="8"/>
        <v>0</v>
      </c>
      <c r="AP17" s="19">
        <f t="shared" si="9"/>
        <v>0</v>
      </c>
      <c r="AQ17" s="19">
        <f t="shared" si="10"/>
        <v>0</v>
      </c>
      <c r="AR17" s="19" t="str">
        <f t="shared" si="11"/>
        <v>0</v>
      </c>
      <c r="AS17" s="19"/>
      <c r="AT17" s="3"/>
      <c r="AU17" s="63" t="s">
        <v>352</v>
      </c>
      <c r="AV17" s="63" t="s">
        <v>23</v>
      </c>
      <c r="AW17" s="75" t="s">
        <v>152</v>
      </c>
      <c r="AX17" s="65"/>
      <c r="AY17" s="63">
        <v>1965</v>
      </c>
      <c r="AZ17" s="78" t="s">
        <v>113</v>
      </c>
      <c r="BA17" s="76" t="s">
        <v>132</v>
      </c>
      <c r="BB17" s="75">
        <v>5</v>
      </c>
      <c r="BC17" s="217" t="s">
        <v>471</v>
      </c>
      <c r="BD17" s="217" t="s">
        <v>486</v>
      </c>
      <c r="BE17" s="75" t="s">
        <v>146</v>
      </c>
      <c r="BF17" s="63" t="s">
        <v>400</v>
      </c>
      <c r="BG17" s="75" t="s">
        <v>125</v>
      </c>
      <c r="BH17" s="65"/>
      <c r="BI17" s="65"/>
      <c r="BJ17" s="3" t="s">
        <v>480</v>
      </c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</row>
    <row r="18" spans="1:176" s="1" customFormat="1" ht="9.75" customHeight="1">
      <c r="A18" s="147">
        <v>7</v>
      </c>
      <c r="B18" s="148"/>
      <c r="C18" s="148"/>
      <c r="D18" s="149"/>
      <c r="E18" s="149"/>
      <c r="F18" s="150"/>
      <c r="G18" s="149" t="str">
        <f t="shared" si="0"/>
        <v/>
      </c>
      <c r="H18" s="149"/>
      <c r="I18" s="149"/>
      <c r="J18" s="149"/>
      <c r="K18" s="151"/>
      <c r="L18" s="152"/>
      <c r="M18" s="153" t="str">
        <f t="shared" si="1"/>
        <v/>
      </c>
      <c r="N18" s="152"/>
      <c r="O18" s="152"/>
      <c r="P18" s="153" t="str">
        <f t="shared" si="2"/>
        <v/>
      </c>
      <c r="Q18" s="152"/>
      <c r="R18" s="154"/>
      <c r="S18" s="149"/>
      <c r="T18" s="151"/>
      <c r="U18" s="152"/>
      <c r="V18" s="153" t="str">
        <f t="shared" si="3"/>
        <v/>
      </c>
      <c r="W18" s="152"/>
      <c r="X18" s="152"/>
      <c r="Y18" s="153" t="str">
        <f t="shared" si="4"/>
        <v/>
      </c>
      <c r="Z18" s="152"/>
      <c r="AA18" s="154"/>
      <c r="AB18" s="149"/>
      <c r="AC18" s="151"/>
      <c r="AD18" s="152"/>
      <c r="AE18" s="153" t="str">
        <f t="shared" si="5"/>
        <v/>
      </c>
      <c r="AF18" s="152"/>
      <c r="AG18" s="152"/>
      <c r="AH18" s="153" t="str">
        <f t="shared" si="6"/>
        <v/>
      </c>
      <c r="AI18" s="152"/>
      <c r="AJ18" s="155"/>
      <c r="AK18" s="149"/>
      <c r="AL18" s="197"/>
      <c r="AM18" s="3"/>
      <c r="AN18" s="19">
        <f t="shared" si="7"/>
        <v>0</v>
      </c>
      <c r="AO18" s="19">
        <f t="shared" si="8"/>
        <v>0</v>
      </c>
      <c r="AP18" s="19">
        <f t="shared" si="9"/>
        <v>0</v>
      </c>
      <c r="AQ18" s="19">
        <f t="shared" si="10"/>
        <v>0</v>
      </c>
      <c r="AR18" s="19" t="str">
        <f t="shared" si="11"/>
        <v>0</v>
      </c>
      <c r="AS18" s="19"/>
      <c r="AT18" s="3"/>
      <c r="AU18" s="63" t="s">
        <v>353</v>
      </c>
      <c r="AV18" s="63" t="s">
        <v>24</v>
      </c>
      <c r="AW18" s="75" t="s">
        <v>153</v>
      </c>
      <c r="AX18" s="65"/>
      <c r="AY18" s="63">
        <v>1966</v>
      </c>
      <c r="AZ18" s="78" t="s">
        <v>114</v>
      </c>
      <c r="BA18" s="76" t="s">
        <v>133</v>
      </c>
      <c r="BB18" s="75">
        <v>6</v>
      </c>
      <c r="BC18" s="217" t="s">
        <v>472</v>
      </c>
      <c r="BD18" s="217" t="s">
        <v>488</v>
      </c>
      <c r="BE18" s="75" t="s">
        <v>145</v>
      </c>
      <c r="BF18" s="63" t="s">
        <v>400</v>
      </c>
      <c r="BG18" s="75"/>
      <c r="BH18" s="65"/>
      <c r="BI18" s="65"/>
      <c r="BJ18" s="3" t="s">
        <v>481</v>
      </c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</row>
    <row r="19" spans="1:176" s="1" customFormat="1" ht="9.75" customHeight="1">
      <c r="A19" s="138">
        <v>8</v>
      </c>
      <c r="B19" s="139"/>
      <c r="C19" s="139"/>
      <c r="D19" s="140"/>
      <c r="E19" s="140"/>
      <c r="F19" s="141"/>
      <c r="G19" s="140" t="str">
        <f t="shared" si="0"/>
        <v/>
      </c>
      <c r="H19" s="140"/>
      <c r="I19" s="140"/>
      <c r="J19" s="140"/>
      <c r="K19" s="142"/>
      <c r="L19" s="143"/>
      <c r="M19" s="144" t="str">
        <f t="shared" si="1"/>
        <v/>
      </c>
      <c r="N19" s="143"/>
      <c r="O19" s="143"/>
      <c r="P19" s="144" t="str">
        <f t="shared" si="2"/>
        <v/>
      </c>
      <c r="Q19" s="143"/>
      <c r="R19" s="145"/>
      <c r="S19" s="140"/>
      <c r="T19" s="142"/>
      <c r="U19" s="143"/>
      <c r="V19" s="144" t="str">
        <f t="shared" si="3"/>
        <v/>
      </c>
      <c r="W19" s="143"/>
      <c r="X19" s="143"/>
      <c r="Y19" s="144" t="str">
        <f t="shared" si="4"/>
        <v/>
      </c>
      <c r="Z19" s="143"/>
      <c r="AA19" s="145"/>
      <c r="AB19" s="140"/>
      <c r="AC19" s="142"/>
      <c r="AD19" s="143"/>
      <c r="AE19" s="144" t="str">
        <f t="shared" si="5"/>
        <v/>
      </c>
      <c r="AF19" s="143"/>
      <c r="AG19" s="143"/>
      <c r="AH19" s="144" t="str">
        <f t="shared" si="6"/>
        <v/>
      </c>
      <c r="AI19" s="143"/>
      <c r="AJ19" s="146"/>
      <c r="AK19" s="140"/>
      <c r="AL19" s="196"/>
      <c r="AM19" s="3"/>
      <c r="AN19" s="19">
        <f t="shared" si="7"/>
        <v>0</v>
      </c>
      <c r="AO19" s="19">
        <f t="shared" si="8"/>
        <v>0</v>
      </c>
      <c r="AP19" s="19">
        <f t="shared" si="9"/>
        <v>0</v>
      </c>
      <c r="AQ19" s="19">
        <f t="shared" si="10"/>
        <v>0</v>
      </c>
      <c r="AR19" s="19" t="str">
        <f t="shared" si="11"/>
        <v>0</v>
      </c>
      <c r="AS19" s="19"/>
      <c r="AT19" s="3"/>
      <c r="AU19" s="63" t="s">
        <v>378</v>
      </c>
      <c r="AV19" s="63" t="s">
        <v>25</v>
      </c>
      <c r="AW19" s="75" t="s">
        <v>12</v>
      </c>
      <c r="AX19" s="65"/>
      <c r="AY19" s="63">
        <v>1967</v>
      </c>
      <c r="AZ19" s="78" t="s">
        <v>115</v>
      </c>
      <c r="BA19" s="76" t="s">
        <v>16</v>
      </c>
      <c r="BB19" s="75">
        <v>7</v>
      </c>
      <c r="BC19" s="217" t="s">
        <v>473</v>
      </c>
      <c r="BD19" s="217" t="s">
        <v>490</v>
      </c>
      <c r="BE19" s="75" t="s">
        <v>128</v>
      </c>
      <c r="BF19" s="63" t="s">
        <v>401</v>
      </c>
      <c r="BG19" s="75"/>
      <c r="BH19" s="65"/>
      <c r="BI19" s="65"/>
      <c r="BJ19" s="3" t="s">
        <v>483</v>
      </c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</row>
    <row r="20" spans="1:176" s="1" customFormat="1" ht="9.75" customHeight="1">
      <c r="A20" s="147">
        <v>9</v>
      </c>
      <c r="B20" s="148"/>
      <c r="C20" s="148"/>
      <c r="D20" s="149"/>
      <c r="E20" s="149"/>
      <c r="F20" s="150"/>
      <c r="G20" s="149" t="str">
        <f t="shared" si="0"/>
        <v/>
      </c>
      <c r="H20" s="149"/>
      <c r="I20" s="149"/>
      <c r="J20" s="149"/>
      <c r="K20" s="151"/>
      <c r="L20" s="152"/>
      <c r="M20" s="153" t="str">
        <f t="shared" si="1"/>
        <v/>
      </c>
      <c r="N20" s="152"/>
      <c r="O20" s="152"/>
      <c r="P20" s="153" t="str">
        <f t="shared" si="2"/>
        <v/>
      </c>
      <c r="Q20" s="152"/>
      <c r="R20" s="154"/>
      <c r="S20" s="149"/>
      <c r="T20" s="151"/>
      <c r="U20" s="152"/>
      <c r="V20" s="153" t="str">
        <f t="shared" si="3"/>
        <v/>
      </c>
      <c r="W20" s="152"/>
      <c r="X20" s="152"/>
      <c r="Y20" s="153" t="str">
        <f t="shared" si="4"/>
        <v/>
      </c>
      <c r="Z20" s="152"/>
      <c r="AA20" s="154"/>
      <c r="AB20" s="149"/>
      <c r="AC20" s="151"/>
      <c r="AD20" s="152"/>
      <c r="AE20" s="153" t="str">
        <f t="shared" si="5"/>
        <v/>
      </c>
      <c r="AF20" s="152"/>
      <c r="AG20" s="152"/>
      <c r="AH20" s="153" t="str">
        <f t="shared" si="6"/>
        <v/>
      </c>
      <c r="AI20" s="152"/>
      <c r="AJ20" s="155"/>
      <c r="AK20" s="149"/>
      <c r="AL20" s="197"/>
      <c r="AM20" s="3"/>
      <c r="AN20" s="19">
        <f t="shared" si="7"/>
        <v>0</v>
      </c>
      <c r="AO20" s="19">
        <f t="shared" si="8"/>
        <v>0</v>
      </c>
      <c r="AP20" s="19">
        <f t="shared" si="9"/>
        <v>0</v>
      </c>
      <c r="AQ20" s="19">
        <f t="shared" si="10"/>
        <v>0</v>
      </c>
      <c r="AR20" s="19" t="str">
        <f t="shared" si="11"/>
        <v>0</v>
      </c>
      <c r="AS20" s="19"/>
      <c r="AT20" s="3"/>
      <c r="AU20" s="63" t="s">
        <v>379</v>
      </c>
      <c r="AV20" s="63" t="s">
        <v>26</v>
      </c>
      <c r="AW20" s="75" t="s">
        <v>13</v>
      </c>
      <c r="AX20" s="65"/>
      <c r="AY20" s="63">
        <v>1968</v>
      </c>
      <c r="AZ20" s="78" t="s">
        <v>108</v>
      </c>
      <c r="BA20" s="76"/>
      <c r="BB20" s="75">
        <v>8</v>
      </c>
      <c r="BC20" s="217" t="s">
        <v>474</v>
      </c>
      <c r="BD20" s="217" t="s">
        <v>463</v>
      </c>
      <c r="BE20" s="75" t="s">
        <v>129</v>
      </c>
      <c r="BF20" s="63" t="s">
        <v>401</v>
      </c>
      <c r="BG20" s="75"/>
      <c r="BH20" s="65"/>
      <c r="BI20" s="65"/>
      <c r="BJ20" s="3" t="s">
        <v>467</v>
      </c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</row>
    <row r="21" spans="1:176" s="1" customFormat="1" ht="9.75" customHeight="1">
      <c r="A21" s="138">
        <v>10</v>
      </c>
      <c r="B21" s="139"/>
      <c r="C21" s="139"/>
      <c r="D21" s="140"/>
      <c r="E21" s="140"/>
      <c r="F21" s="141"/>
      <c r="G21" s="140" t="str">
        <f t="shared" si="0"/>
        <v/>
      </c>
      <c r="H21" s="140"/>
      <c r="I21" s="140"/>
      <c r="J21" s="140"/>
      <c r="K21" s="142"/>
      <c r="L21" s="143"/>
      <c r="M21" s="144" t="str">
        <f t="shared" si="1"/>
        <v/>
      </c>
      <c r="N21" s="143"/>
      <c r="O21" s="143"/>
      <c r="P21" s="144" t="str">
        <f t="shared" si="2"/>
        <v/>
      </c>
      <c r="Q21" s="143"/>
      <c r="R21" s="145"/>
      <c r="S21" s="140"/>
      <c r="T21" s="142"/>
      <c r="U21" s="143"/>
      <c r="V21" s="144" t="str">
        <f t="shared" si="3"/>
        <v/>
      </c>
      <c r="W21" s="143"/>
      <c r="X21" s="143"/>
      <c r="Y21" s="144" t="str">
        <f t="shared" si="4"/>
        <v/>
      </c>
      <c r="Z21" s="143"/>
      <c r="AA21" s="145"/>
      <c r="AB21" s="140"/>
      <c r="AC21" s="142"/>
      <c r="AD21" s="143"/>
      <c r="AE21" s="144" t="str">
        <f t="shared" si="5"/>
        <v/>
      </c>
      <c r="AF21" s="143"/>
      <c r="AG21" s="143"/>
      <c r="AH21" s="144" t="str">
        <f t="shared" si="6"/>
        <v/>
      </c>
      <c r="AI21" s="143"/>
      <c r="AJ21" s="146"/>
      <c r="AK21" s="140"/>
      <c r="AL21" s="196"/>
      <c r="AM21" s="3"/>
      <c r="AN21" s="19">
        <f t="shared" si="7"/>
        <v>0</v>
      </c>
      <c r="AO21" s="19">
        <f t="shared" si="8"/>
        <v>0</v>
      </c>
      <c r="AP21" s="19">
        <f t="shared" si="9"/>
        <v>0</v>
      </c>
      <c r="AQ21" s="19">
        <f t="shared" si="10"/>
        <v>0</v>
      </c>
      <c r="AR21" s="19" t="str">
        <f t="shared" si="11"/>
        <v>0</v>
      </c>
      <c r="AS21" s="19"/>
      <c r="AT21" s="3"/>
      <c r="AU21" s="65"/>
      <c r="AV21" s="63" t="s">
        <v>27</v>
      </c>
      <c r="AW21" s="75" t="s">
        <v>154</v>
      </c>
      <c r="AX21" s="65"/>
      <c r="AY21" s="63">
        <v>1969</v>
      </c>
      <c r="AZ21" s="78" t="s">
        <v>116</v>
      </c>
      <c r="BA21" s="76"/>
      <c r="BB21" s="75">
        <v>9</v>
      </c>
      <c r="BC21" s="217" t="s">
        <v>454</v>
      </c>
      <c r="BD21" s="217" t="s">
        <v>462</v>
      </c>
      <c r="BE21" s="75" t="s">
        <v>130</v>
      </c>
      <c r="BF21" s="63" t="s">
        <v>401</v>
      </c>
      <c r="BG21" s="75"/>
      <c r="BH21" s="65"/>
      <c r="BI21" s="65"/>
      <c r="BJ21" s="3" t="s">
        <v>468</v>
      </c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</row>
    <row r="22" spans="1:176" s="1" customFormat="1" ht="9.75" customHeight="1">
      <c r="A22" s="147">
        <v>11</v>
      </c>
      <c r="B22" s="148"/>
      <c r="C22" s="148"/>
      <c r="D22" s="149"/>
      <c r="E22" s="149"/>
      <c r="F22" s="150"/>
      <c r="G22" s="149" t="str">
        <f t="shared" si="0"/>
        <v/>
      </c>
      <c r="H22" s="149"/>
      <c r="I22" s="149"/>
      <c r="J22" s="149"/>
      <c r="K22" s="151"/>
      <c r="L22" s="152"/>
      <c r="M22" s="153" t="str">
        <f t="shared" si="1"/>
        <v/>
      </c>
      <c r="N22" s="152"/>
      <c r="O22" s="152"/>
      <c r="P22" s="153" t="str">
        <f t="shared" si="2"/>
        <v/>
      </c>
      <c r="Q22" s="152"/>
      <c r="R22" s="154"/>
      <c r="S22" s="149"/>
      <c r="T22" s="151"/>
      <c r="U22" s="152"/>
      <c r="V22" s="153" t="str">
        <f t="shared" si="3"/>
        <v/>
      </c>
      <c r="W22" s="152"/>
      <c r="X22" s="152"/>
      <c r="Y22" s="153" t="str">
        <f t="shared" si="4"/>
        <v/>
      </c>
      <c r="Z22" s="152"/>
      <c r="AA22" s="154"/>
      <c r="AB22" s="149"/>
      <c r="AC22" s="151"/>
      <c r="AD22" s="152"/>
      <c r="AE22" s="153" t="str">
        <f t="shared" si="5"/>
        <v/>
      </c>
      <c r="AF22" s="152"/>
      <c r="AG22" s="152"/>
      <c r="AH22" s="153" t="str">
        <f t="shared" si="6"/>
        <v/>
      </c>
      <c r="AI22" s="152"/>
      <c r="AJ22" s="155"/>
      <c r="AK22" s="149"/>
      <c r="AL22" s="197"/>
      <c r="AM22" s="3"/>
      <c r="AN22" s="19">
        <f t="shared" si="7"/>
        <v>0</v>
      </c>
      <c r="AO22" s="19">
        <f t="shared" si="8"/>
        <v>0</v>
      </c>
      <c r="AP22" s="19">
        <f t="shared" si="9"/>
        <v>0</v>
      </c>
      <c r="AQ22" s="19">
        <f t="shared" si="10"/>
        <v>0</v>
      </c>
      <c r="AR22" s="19" t="str">
        <f t="shared" si="11"/>
        <v>0</v>
      </c>
      <c r="AS22" s="19"/>
      <c r="AT22" s="3"/>
      <c r="AU22" s="65"/>
      <c r="AV22" s="63" t="s">
        <v>28</v>
      </c>
      <c r="AW22" s="75" t="s">
        <v>155</v>
      </c>
      <c r="AX22" s="65"/>
      <c r="AY22" s="63">
        <v>1970</v>
      </c>
      <c r="AZ22" s="78" t="s">
        <v>117</v>
      </c>
      <c r="BA22" s="76"/>
      <c r="BB22" s="75">
        <v>10</v>
      </c>
      <c r="BC22" s="217" t="s">
        <v>455</v>
      </c>
      <c r="BD22" s="217" t="s">
        <v>465</v>
      </c>
      <c r="BE22" s="75" t="s">
        <v>131</v>
      </c>
      <c r="BF22" s="63" t="s">
        <v>402</v>
      </c>
      <c r="BG22" s="75"/>
      <c r="BH22" s="65"/>
      <c r="BI22" s="65"/>
      <c r="BJ22" s="3" t="s">
        <v>484</v>
      </c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</row>
    <row r="23" spans="1:176" s="1" customFormat="1" ht="9.75" customHeight="1">
      <c r="A23" s="138">
        <v>12</v>
      </c>
      <c r="B23" s="139"/>
      <c r="C23" s="139"/>
      <c r="D23" s="140"/>
      <c r="E23" s="140"/>
      <c r="F23" s="141"/>
      <c r="G23" s="140" t="str">
        <f t="shared" si="0"/>
        <v/>
      </c>
      <c r="H23" s="140"/>
      <c r="I23" s="140"/>
      <c r="J23" s="140"/>
      <c r="K23" s="142"/>
      <c r="L23" s="143"/>
      <c r="M23" s="144" t="str">
        <f t="shared" si="1"/>
        <v/>
      </c>
      <c r="N23" s="143"/>
      <c r="O23" s="143"/>
      <c r="P23" s="144" t="str">
        <f t="shared" si="2"/>
        <v/>
      </c>
      <c r="Q23" s="143"/>
      <c r="R23" s="145"/>
      <c r="S23" s="140"/>
      <c r="T23" s="142"/>
      <c r="U23" s="143"/>
      <c r="V23" s="144" t="str">
        <f t="shared" si="3"/>
        <v/>
      </c>
      <c r="W23" s="143"/>
      <c r="X23" s="143"/>
      <c r="Y23" s="144" t="str">
        <f t="shared" si="4"/>
        <v/>
      </c>
      <c r="Z23" s="143"/>
      <c r="AA23" s="145"/>
      <c r="AB23" s="140"/>
      <c r="AC23" s="142"/>
      <c r="AD23" s="143"/>
      <c r="AE23" s="144" t="str">
        <f t="shared" si="5"/>
        <v/>
      </c>
      <c r="AF23" s="143"/>
      <c r="AG23" s="143"/>
      <c r="AH23" s="144" t="str">
        <f t="shared" si="6"/>
        <v/>
      </c>
      <c r="AI23" s="143"/>
      <c r="AJ23" s="146"/>
      <c r="AK23" s="140"/>
      <c r="AL23" s="196"/>
      <c r="AM23" s="3"/>
      <c r="AN23" s="19">
        <f t="shared" si="7"/>
        <v>0</v>
      </c>
      <c r="AO23" s="19">
        <f t="shared" si="8"/>
        <v>0</v>
      </c>
      <c r="AP23" s="19">
        <f t="shared" si="9"/>
        <v>0</v>
      </c>
      <c r="AQ23" s="19">
        <f t="shared" si="10"/>
        <v>0</v>
      </c>
      <c r="AR23" s="19" t="str">
        <f t="shared" si="11"/>
        <v>0</v>
      </c>
      <c r="AS23" s="19"/>
      <c r="AT23" s="3"/>
      <c r="AU23" s="65"/>
      <c r="AV23" s="63" t="s">
        <v>29</v>
      </c>
      <c r="AW23" s="75" t="s">
        <v>156</v>
      </c>
      <c r="AX23" s="65"/>
      <c r="AY23" s="63">
        <v>1971</v>
      </c>
      <c r="AZ23" s="65"/>
      <c r="BA23" s="76"/>
      <c r="BB23" s="75">
        <v>11</v>
      </c>
      <c r="BC23" s="217" t="s">
        <v>456</v>
      </c>
      <c r="BD23" s="217" t="s">
        <v>466</v>
      </c>
      <c r="BE23" s="75" t="s">
        <v>132</v>
      </c>
      <c r="BF23" s="63" t="s">
        <v>402</v>
      </c>
      <c r="BG23" s="75"/>
      <c r="BH23" s="65"/>
      <c r="BI23" s="65"/>
      <c r="BJ23" s="3" t="s">
        <v>485</v>
      </c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</row>
    <row r="24" spans="1:176" s="1" customFormat="1" ht="9.75" customHeight="1">
      <c r="A24" s="147">
        <v>13</v>
      </c>
      <c r="B24" s="148"/>
      <c r="C24" s="148"/>
      <c r="D24" s="149"/>
      <c r="E24" s="149"/>
      <c r="F24" s="150"/>
      <c r="G24" s="149" t="str">
        <f t="shared" si="0"/>
        <v/>
      </c>
      <c r="H24" s="149"/>
      <c r="I24" s="149"/>
      <c r="J24" s="149"/>
      <c r="K24" s="151"/>
      <c r="L24" s="152"/>
      <c r="M24" s="153" t="str">
        <f t="shared" si="1"/>
        <v/>
      </c>
      <c r="N24" s="152"/>
      <c r="O24" s="152"/>
      <c r="P24" s="153" t="str">
        <f t="shared" si="2"/>
        <v/>
      </c>
      <c r="Q24" s="152"/>
      <c r="R24" s="154"/>
      <c r="S24" s="149"/>
      <c r="T24" s="151"/>
      <c r="U24" s="152"/>
      <c r="V24" s="153" t="str">
        <f t="shared" si="3"/>
        <v/>
      </c>
      <c r="W24" s="152"/>
      <c r="X24" s="152"/>
      <c r="Y24" s="153" t="str">
        <f t="shared" si="4"/>
        <v/>
      </c>
      <c r="Z24" s="152"/>
      <c r="AA24" s="154"/>
      <c r="AB24" s="149"/>
      <c r="AC24" s="151"/>
      <c r="AD24" s="152"/>
      <c r="AE24" s="153" t="str">
        <f t="shared" si="5"/>
        <v/>
      </c>
      <c r="AF24" s="152"/>
      <c r="AG24" s="152"/>
      <c r="AH24" s="153" t="str">
        <f t="shared" si="6"/>
        <v/>
      </c>
      <c r="AI24" s="152"/>
      <c r="AJ24" s="155"/>
      <c r="AK24" s="149"/>
      <c r="AL24" s="197"/>
      <c r="AM24" s="3"/>
      <c r="AN24" s="19">
        <f t="shared" si="7"/>
        <v>0</v>
      </c>
      <c r="AO24" s="19">
        <f t="shared" si="8"/>
        <v>0</v>
      </c>
      <c r="AP24" s="19">
        <f t="shared" si="9"/>
        <v>0</v>
      </c>
      <c r="AQ24" s="19">
        <f t="shared" si="10"/>
        <v>0</v>
      </c>
      <c r="AR24" s="19" t="str">
        <f t="shared" si="11"/>
        <v>0</v>
      </c>
      <c r="AS24" s="19"/>
      <c r="AT24" s="3"/>
      <c r="AU24" s="65"/>
      <c r="AV24" s="63" t="s">
        <v>30</v>
      </c>
      <c r="AW24" s="75" t="s">
        <v>157</v>
      </c>
      <c r="AX24" s="65"/>
      <c r="AY24" s="63">
        <v>1972</v>
      </c>
      <c r="AZ24" s="65"/>
      <c r="BA24" s="76"/>
      <c r="BB24" s="75">
        <v>12</v>
      </c>
      <c r="BC24" s="217" t="s">
        <v>457</v>
      </c>
      <c r="BD24" s="217" t="s">
        <v>464</v>
      </c>
      <c r="BE24" s="75" t="s">
        <v>133</v>
      </c>
      <c r="BF24" s="63" t="s">
        <v>402</v>
      </c>
      <c r="BG24" s="75"/>
      <c r="BH24" s="65"/>
      <c r="BI24" s="65"/>
      <c r="BJ24" s="3" t="s">
        <v>487</v>
      </c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</row>
    <row r="25" spans="1:176" s="1" customFormat="1" ht="9.75" customHeight="1">
      <c r="A25" s="138">
        <v>14</v>
      </c>
      <c r="B25" s="139"/>
      <c r="C25" s="139"/>
      <c r="D25" s="140"/>
      <c r="E25" s="140"/>
      <c r="F25" s="141"/>
      <c r="G25" s="140" t="str">
        <f t="shared" si="0"/>
        <v/>
      </c>
      <c r="H25" s="140"/>
      <c r="I25" s="140"/>
      <c r="J25" s="140"/>
      <c r="K25" s="142"/>
      <c r="L25" s="143"/>
      <c r="M25" s="144" t="str">
        <f t="shared" si="1"/>
        <v/>
      </c>
      <c r="N25" s="143"/>
      <c r="O25" s="143"/>
      <c r="P25" s="144" t="str">
        <f t="shared" si="2"/>
        <v/>
      </c>
      <c r="Q25" s="143"/>
      <c r="R25" s="145"/>
      <c r="S25" s="140"/>
      <c r="T25" s="142"/>
      <c r="U25" s="143"/>
      <c r="V25" s="144" t="str">
        <f t="shared" si="3"/>
        <v/>
      </c>
      <c r="W25" s="143"/>
      <c r="X25" s="143"/>
      <c r="Y25" s="144" t="str">
        <f t="shared" si="4"/>
        <v/>
      </c>
      <c r="Z25" s="143"/>
      <c r="AA25" s="145"/>
      <c r="AB25" s="140"/>
      <c r="AC25" s="142"/>
      <c r="AD25" s="143"/>
      <c r="AE25" s="144" t="str">
        <f t="shared" si="5"/>
        <v/>
      </c>
      <c r="AF25" s="143"/>
      <c r="AG25" s="143"/>
      <c r="AH25" s="144" t="str">
        <f t="shared" si="6"/>
        <v/>
      </c>
      <c r="AI25" s="143"/>
      <c r="AJ25" s="146"/>
      <c r="AK25" s="140"/>
      <c r="AL25" s="196"/>
      <c r="AM25" s="3"/>
      <c r="AN25" s="19">
        <f t="shared" si="7"/>
        <v>0</v>
      </c>
      <c r="AO25" s="19">
        <f t="shared" si="8"/>
        <v>0</v>
      </c>
      <c r="AP25" s="19">
        <f t="shared" si="9"/>
        <v>0</v>
      </c>
      <c r="AQ25" s="19">
        <f t="shared" si="10"/>
        <v>0</v>
      </c>
      <c r="AR25" s="19" t="str">
        <f t="shared" si="11"/>
        <v>0</v>
      </c>
      <c r="AS25" s="19"/>
      <c r="AT25" s="3"/>
      <c r="AU25" s="65"/>
      <c r="AV25" s="63" t="s">
        <v>31</v>
      </c>
      <c r="AW25" s="75" t="s">
        <v>158</v>
      </c>
      <c r="AX25" s="65"/>
      <c r="AY25" s="63">
        <v>1973</v>
      </c>
      <c r="AZ25" s="65"/>
      <c r="BA25" s="76"/>
      <c r="BB25" s="75">
        <v>13</v>
      </c>
      <c r="BC25" s="217" t="s">
        <v>458</v>
      </c>
      <c r="BD25" s="217" t="s">
        <v>493</v>
      </c>
      <c r="BE25" s="75" t="s">
        <v>16</v>
      </c>
      <c r="BF25" s="63" t="s">
        <v>403</v>
      </c>
      <c r="BG25" s="78"/>
      <c r="BH25" s="65"/>
      <c r="BI25" s="65"/>
      <c r="BJ25" s="3" t="s">
        <v>489</v>
      </c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</row>
    <row r="26" spans="1:176" s="1" customFormat="1" ht="9.75" customHeight="1">
      <c r="A26" s="147">
        <v>15</v>
      </c>
      <c r="B26" s="148"/>
      <c r="C26" s="148"/>
      <c r="D26" s="149"/>
      <c r="E26" s="149"/>
      <c r="F26" s="150"/>
      <c r="G26" s="149" t="str">
        <f t="shared" si="0"/>
        <v/>
      </c>
      <c r="H26" s="149"/>
      <c r="I26" s="149"/>
      <c r="J26" s="149"/>
      <c r="K26" s="151"/>
      <c r="L26" s="152"/>
      <c r="M26" s="153" t="str">
        <f t="shared" si="1"/>
        <v/>
      </c>
      <c r="N26" s="152"/>
      <c r="O26" s="152"/>
      <c r="P26" s="153" t="str">
        <f t="shared" si="2"/>
        <v/>
      </c>
      <c r="Q26" s="152"/>
      <c r="R26" s="154"/>
      <c r="S26" s="149"/>
      <c r="T26" s="151"/>
      <c r="U26" s="152"/>
      <c r="V26" s="153" t="str">
        <f t="shared" si="3"/>
        <v/>
      </c>
      <c r="W26" s="152"/>
      <c r="X26" s="152"/>
      <c r="Y26" s="153" t="str">
        <f t="shared" si="4"/>
        <v/>
      </c>
      <c r="Z26" s="152"/>
      <c r="AA26" s="154"/>
      <c r="AB26" s="149"/>
      <c r="AC26" s="151"/>
      <c r="AD26" s="152"/>
      <c r="AE26" s="153" t="str">
        <f t="shared" si="5"/>
        <v/>
      </c>
      <c r="AF26" s="152"/>
      <c r="AG26" s="152"/>
      <c r="AH26" s="153" t="str">
        <f t="shared" si="6"/>
        <v/>
      </c>
      <c r="AI26" s="152"/>
      <c r="AJ26" s="155"/>
      <c r="AK26" s="149"/>
      <c r="AL26" s="197"/>
      <c r="AM26" s="3"/>
      <c r="AN26" s="19">
        <f t="shared" si="7"/>
        <v>0</v>
      </c>
      <c r="AO26" s="19">
        <f t="shared" si="8"/>
        <v>0</v>
      </c>
      <c r="AP26" s="19">
        <f t="shared" si="9"/>
        <v>0</v>
      </c>
      <c r="AQ26" s="19">
        <f t="shared" si="10"/>
        <v>0</v>
      </c>
      <c r="AR26" s="19" t="str">
        <f t="shared" si="11"/>
        <v>0</v>
      </c>
      <c r="AS26" s="19"/>
      <c r="AT26" s="3"/>
      <c r="AU26" s="65"/>
      <c r="AV26" s="63" t="s">
        <v>32</v>
      </c>
      <c r="AW26" s="75" t="s">
        <v>159</v>
      </c>
      <c r="AX26" s="65"/>
      <c r="AY26" s="63">
        <v>1974</v>
      </c>
      <c r="AZ26" s="65"/>
      <c r="BA26" s="65"/>
      <c r="BB26" s="75">
        <v>14</v>
      </c>
      <c r="BC26" s="217" t="s">
        <v>459</v>
      </c>
      <c r="BD26" s="217"/>
      <c r="BE26" s="65"/>
      <c r="BF26" s="65"/>
      <c r="BG26" s="78"/>
      <c r="BH26" s="65"/>
      <c r="BI26" s="65"/>
      <c r="BJ26" s="3" t="s">
        <v>491</v>
      </c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</row>
    <row r="27" spans="1:176" s="1" customFormat="1" ht="9.75" customHeight="1">
      <c r="A27" s="138">
        <v>16</v>
      </c>
      <c r="B27" s="139"/>
      <c r="C27" s="139"/>
      <c r="D27" s="140"/>
      <c r="E27" s="140"/>
      <c r="F27" s="141"/>
      <c r="G27" s="140" t="str">
        <f t="shared" si="0"/>
        <v/>
      </c>
      <c r="H27" s="140"/>
      <c r="I27" s="140"/>
      <c r="J27" s="140"/>
      <c r="K27" s="142"/>
      <c r="L27" s="143"/>
      <c r="M27" s="144" t="str">
        <f t="shared" si="1"/>
        <v/>
      </c>
      <c r="N27" s="143"/>
      <c r="O27" s="143"/>
      <c r="P27" s="144" t="str">
        <f t="shared" si="2"/>
        <v/>
      </c>
      <c r="Q27" s="143"/>
      <c r="R27" s="145"/>
      <c r="S27" s="140"/>
      <c r="T27" s="142"/>
      <c r="U27" s="143"/>
      <c r="V27" s="144" t="str">
        <f t="shared" si="3"/>
        <v/>
      </c>
      <c r="W27" s="143"/>
      <c r="X27" s="143"/>
      <c r="Y27" s="144" t="str">
        <f t="shared" si="4"/>
        <v/>
      </c>
      <c r="Z27" s="143"/>
      <c r="AA27" s="145"/>
      <c r="AB27" s="140"/>
      <c r="AC27" s="142"/>
      <c r="AD27" s="143"/>
      <c r="AE27" s="144" t="str">
        <f t="shared" si="5"/>
        <v/>
      </c>
      <c r="AF27" s="143"/>
      <c r="AG27" s="143"/>
      <c r="AH27" s="144" t="str">
        <f t="shared" si="6"/>
        <v/>
      </c>
      <c r="AI27" s="143"/>
      <c r="AJ27" s="146"/>
      <c r="AK27" s="140"/>
      <c r="AL27" s="196"/>
      <c r="AM27" s="3"/>
      <c r="AN27" s="19">
        <f t="shared" si="7"/>
        <v>0</v>
      </c>
      <c r="AO27" s="19">
        <f t="shared" si="8"/>
        <v>0</v>
      </c>
      <c r="AP27" s="19">
        <f t="shared" si="9"/>
        <v>0</v>
      </c>
      <c r="AQ27" s="19">
        <f t="shared" si="10"/>
        <v>0</v>
      </c>
      <c r="AR27" s="19" t="str">
        <f t="shared" si="11"/>
        <v>0</v>
      </c>
      <c r="AS27" s="19"/>
      <c r="AT27" s="3"/>
      <c r="AU27" s="65"/>
      <c r="AV27" s="63" t="s">
        <v>33</v>
      </c>
      <c r="AW27" s="75" t="s">
        <v>15</v>
      </c>
      <c r="AX27" s="65"/>
      <c r="AY27" s="63">
        <v>1975</v>
      </c>
      <c r="AZ27" s="65"/>
      <c r="BA27" s="65"/>
      <c r="BB27" s="75">
        <v>15</v>
      </c>
      <c r="BC27" s="217" t="s">
        <v>460</v>
      </c>
      <c r="BD27" s="217"/>
      <c r="BE27" s="65"/>
      <c r="BF27" s="65"/>
      <c r="BG27" s="75"/>
      <c r="BH27" s="65"/>
      <c r="BI27" s="65"/>
      <c r="BJ27" s="3" t="s">
        <v>463</v>
      </c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s="1" customFormat="1" ht="9.75" customHeight="1">
      <c r="A28" s="147">
        <v>17</v>
      </c>
      <c r="B28" s="148"/>
      <c r="C28" s="148"/>
      <c r="D28" s="149"/>
      <c r="E28" s="149"/>
      <c r="F28" s="150"/>
      <c r="G28" s="149" t="str">
        <f t="shared" si="0"/>
        <v/>
      </c>
      <c r="H28" s="149"/>
      <c r="I28" s="149"/>
      <c r="J28" s="149"/>
      <c r="K28" s="151"/>
      <c r="L28" s="152"/>
      <c r="M28" s="153" t="str">
        <f t="shared" si="1"/>
        <v/>
      </c>
      <c r="N28" s="152"/>
      <c r="O28" s="152"/>
      <c r="P28" s="153" t="str">
        <f t="shared" si="2"/>
        <v/>
      </c>
      <c r="Q28" s="152"/>
      <c r="R28" s="154"/>
      <c r="S28" s="149"/>
      <c r="T28" s="151"/>
      <c r="U28" s="152"/>
      <c r="V28" s="153" t="str">
        <f t="shared" si="3"/>
        <v/>
      </c>
      <c r="W28" s="152"/>
      <c r="X28" s="152"/>
      <c r="Y28" s="153" t="str">
        <f t="shared" si="4"/>
        <v/>
      </c>
      <c r="Z28" s="152"/>
      <c r="AA28" s="154"/>
      <c r="AB28" s="149"/>
      <c r="AC28" s="151"/>
      <c r="AD28" s="152"/>
      <c r="AE28" s="153" t="str">
        <f t="shared" si="5"/>
        <v/>
      </c>
      <c r="AF28" s="152"/>
      <c r="AG28" s="152"/>
      <c r="AH28" s="153" t="str">
        <f t="shared" si="6"/>
        <v/>
      </c>
      <c r="AI28" s="152"/>
      <c r="AJ28" s="155"/>
      <c r="AK28" s="149"/>
      <c r="AL28" s="197"/>
      <c r="AM28" s="3"/>
      <c r="AN28" s="19">
        <f t="shared" si="7"/>
        <v>0</v>
      </c>
      <c r="AO28" s="19">
        <f t="shared" si="8"/>
        <v>0</v>
      </c>
      <c r="AP28" s="19">
        <f t="shared" si="9"/>
        <v>0</v>
      </c>
      <c r="AQ28" s="19">
        <f t="shared" si="10"/>
        <v>0</v>
      </c>
      <c r="AR28" s="19" t="str">
        <f t="shared" si="11"/>
        <v>0</v>
      </c>
      <c r="AS28" s="19"/>
      <c r="AT28" s="3"/>
      <c r="AU28" s="65"/>
      <c r="AV28" s="63" t="s">
        <v>34</v>
      </c>
      <c r="AW28" s="75" t="s">
        <v>14</v>
      </c>
      <c r="AX28" s="65"/>
      <c r="AY28" s="63">
        <v>1976</v>
      </c>
      <c r="AZ28" s="65"/>
      <c r="BA28" s="65"/>
      <c r="BB28" s="75">
        <v>16</v>
      </c>
      <c r="BC28" s="217" t="s">
        <v>461</v>
      </c>
      <c r="BD28" s="217"/>
      <c r="BE28" s="65"/>
      <c r="BF28" s="65"/>
      <c r="BG28" s="75"/>
      <c r="BH28" s="65"/>
      <c r="BI28" s="65"/>
      <c r="BJ28" s="3" t="s">
        <v>462</v>
      </c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</row>
    <row r="29" spans="1:176" s="1" customFormat="1" ht="9.75" customHeight="1">
      <c r="A29" s="138">
        <v>18</v>
      </c>
      <c r="B29" s="139"/>
      <c r="C29" s="139"/>
      <c r="D29" s="140"/>
      <c r="E29" s="140"/>
      <c r="F29" s="141"/>
      <c r="G29" s="140" t="str">
        <f>ASC(PHONETIC(E29))</f>
        <v/>
      </c>
      <c r="H29" s="140"/>
      <c r="I29" s="140"/>
      <c r="J29" s="140"/>
      <c r="K29" s="142"/>
      <c r="L29" s="143"/>
      <c r="M29" s="144" t="str">
        <f t="shared" si="1"/>
        <v/>
      </c>
      <c r="N29" s="143"/>
      <c r="O29" s="143"/>
      <c r="P29" s="144" t="str">
        <f t="shared" si="2"/>
        <v/>
      </c>
      <c r="Q29" s="143"/>
      <c r="R29" s="145"/>
      <c r="S29" s="140"/>
      <c r="T29" s="142"/>
      <c r="U29" s="143"/>
      <c r="V29" s="144" t="str">
        <f t="shared" si="3"/>
        <v/>
      </c>
      <c r="W29" s="143"/>
      <c r="X29" s="143"/>
      <c r="Y29" s="144" t="str">
        <f t="shared" si="4"/>
        <v/>
      </c>
      <c r="Z29" s="143"/>
      <c r="AA29" s="145"/>
      <c r="AB29" s="140"/>
      <c r="AC29" s="142"/>
      <c r="AD29" s="143"/>
      <c r="AE29" s="144" t="str">
        <f t="shared" si="5"/>
        <v/>
      </c>
      <c r="AF29" s="143"/>
      <c r="AG29" s="143"/>
      <c r="AH29" s="144" t="str">
        <f t="shared" si="6"/>
        <v/>
      </c>
      <c r="AI29" s="143"/>
      <c r="AJ29" s="146"/>
      <c r="AK29" s="140"/>
      <c r="AL29" s="196"/>
      <c r="AM29" s="3"/>
      <c r="AN29" s="19">
        <f t="shared" si="7"/>
        <v>0</v>
      </c>
      <c r="AO29" s="19">
        <f t="shared" si="8"/>
        <v>0</v>
      </c>
      <c r="AP29" s="19">
        <f t="shared" si="9"/>
        <v>0</v>
      </c>
      <c r="AQ29" s="19">
        <f t="shared" si="10"/>
        <v>0</v>
      </c>
      <c r="AR29" s="19" t="str">
        <f t="shared" si="11"/>
        <v>0</v>
      </c>
      <c r="AS29" s="19"/>
      <c r="AT29" s="3"/>
      <c r="AU29" s="65"/>
      <c r="AV29" s="63" t="s">
        <v>35</v>
      </c>
      <c r="AW29" s="65"/>
      <c r="AX29" s="65"/>
      <c r="AY29" s="63">
        <v>1977</v>
      </c>
      <c r="AZ29" s="65"/>
      <c r="BA29" s="65"/>
      <c r="BB29" s="75">
        <v>17</v>
      </c>
      <c r="BC29" s="217" t="s">
        <v>475</v>
      </c>
      <c r="BD29" s="63"/>
      <c r="BE29" s="65"/>
      <c r="BF29" s="65"/>
      <c r="BG29" s="75"/>
      <c r="BH29" s="65"/>
      <c r="BI29" s="65"/>
      <c r="BJ29" s="3" t="s">
        <v>465</v>
      </c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</row>
    <row r="30" spans="1:176" s="1" customFormat="1" ht="9.75" customHeight="1">
      <c r="A30" s="147">
        <v>19</v>
      </c>
      <c r="B30" s="148"/>
      <c r="C30" s="148"/>
      <c r="D30" s="149"/>
      <c r="E30" s="149"/>
      <c r="F30" s="150"/>
      <c r="G30" s="149" t="str">
        <f t="shared" si="0"/>
        <v/>
      </c>
      <c r="H30" s="149"/>
      <c r="I30" s="149"/>
      <c r="J30" s="149"/>
      <c r="K30" s="151"/>
      <c r="L30" s="152"/>
      <c r="M30" s="153" t="str">
        <f t="shared" si="1"/>
        <v/>
      </c>
      <c r="N30" s="152"/>
      <c r="O30" s="152"/>
      <c r="P30" s="153" t="str">
        <f t="shared" si="2"/>
        <v/>
      </c>
      <c r="Q30" s="152"/>
      <c r="R30" s="154"/>
      <c r="S30" s="149"/>
      <c r="T30" s="151"/>
      <c r="U30" s="152"/>
      <c r="V30" s="153" t="str">
        <f t="shared" si="3"/>
        <v/>
      </c>
      <c r="W30" s="152"/>
      <c r="X30" s="152"/>
      <c r="Y30" s="153" t="str">
        <f t="shared" si="4"/>
        <v/>
      </c>
      <c r="Z30" s="152"/>
      <c r="AA30" s="154"/>
      <c r="AB30" s="149"/>
      <c r="AC30" s="151"/>
      <c r="AD30" s="152"/>
      <c r="AE30" s="153" t="str">
        <f t="shared" si="5"/>
        <v/>
      </c>
      <c r="AF30" s="152"/>
      <c r="AG30" s="152"/>
      <c r="AH30" s="153" t="str">
        <f t="shared" si="6"/>
        <v/>
      </c>
      <c r="AI30" s="152"/>
      <c r="AJ30" s="155"/>
      <c r="AK30" s="149"/>
      <c r="AL30" s="197"/>
      <c r="AM30" s="3"/>
      <c r="AN30" s="19">
        <f t="shared" si="7"/>
        <v>0</v>
      </c>
      <c r="AO30" s="19">
        <f t="shared" si="8"/>
        <v>0</v>
      </c>
      <c r="AP30" s="19">
        <f t="shared" si="9"/>
        <v>0</v>
      </c>
      <c r="AQ30" s="19">
        <f t="shared" si="10"/>
        <v>0</v>
      </c>
      <c r="AR30" s="19" t="str">
        <f t="shared" si="11"/>
        <v>0</v>
      </c>
      <c r="AS30" s="19"/>
      <c r="AT30" s="3"/>
      <c r="AU30" s="65"/>
      <c r="AV30" s="63" t="s">
        <v>36</v>
      </c>
      <c r="AW30" s="65"/>
      <c r="AX30" s="65"/>
      <c r="AY30" s="63">
        <v>1978</v>
      </c>
      <c r="AZ30" s="65"/>
      <c r="BA30" s="65"/>
      <c r="BB30" s="75">
        <v>18</v>
      </c>
      <c r="BC30" s="217"/>
      <c r="BD30" s="217"/>
      <c r="BE30" s="65"/>
      <c r="BF30" s="65"/>
      <c r="BG30" s="62"/>
      <c r="BH30" s="65"/>
      <c r="BI30" s="65"/>
      <c r="BJ30" s="1" t="s">
        <v>466</v>
      </c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</row>
    <row r="31" spans="1:176" s="1" customFormat="1" ht="9.75" customHeight="1">
      <c r="A31" s="138">
        <v>20</v>
      </c>
      <c r="B31" s="139"/>
      <c r="C31" s="139"/>
      <c r="D31" s="140"/>
      <c r="E31" s="140"/>
      <c r="F31" s="141"/>
      <c r="G31" s="140" t="str">
        <f t="shared" si="0"/>
        <v/>
      </c>
      <c r="H31" s="140"/>
      <c r="I31" s="140"/>
      <c r="J31" s="140"/>
      <c r="K31" s="142"/>
      <c r="L31" s="143"/>
      <c r="M31" s="144" t="str">
        <f t="shared" si="1"/>
        <v/>
      </c>
      <c r="N31" s="143"/>
      <c r="O31" s="143"/>
      <c r="P31" s="144" t="str">
        <f t="shared" si="2"/>
        <v/>
      </c>
      <c r="Q31" s="143"/>
      <c r="R31" s="145"/>
      <c r="S31" s="140"/>
      <c r="T31" s="142"/>
      <c r="U31" s="143"/>
      <c r="V31" s="144" t="str">
        <f t="shared" si="3"/>
        <v/>
      </c>
      <c r="W31" s="143"/>
      <c r="X31" s="143"/>
      <c r="Y31" s="144" t="str">
        <f t="shared" si="4"/>
        <v/>
      </c>
      <c r="Z31" s="143"/>
      <c r="AA31" s="145"/>
      <c r="AB31" s="140"/>
      <c r="AC31" s="142"/>
      <c r="AD31" s="143"/>
      <c r="AE31" s="144" t="str">
        <f t="shared" si="5"/>
        <v/>
      </c>
      <c r="AF31" s="143"/>
      <c r="AG31" s="143"/>
      <c r="AH31" s="144" t="str">
        <f t="shared" si="6"/>
        <v/>
      </c>
      <c r="AI31" s="143"/>
      <c r="AJ31" s="146"/>
      <c r="AK31" s="140"/>
      <c r="AL31" s="196"/>
      <c r="AM31" s="3"/>
      <c r="AN31" s="19">
        <f t="shared" si="7"/>
        <v>0</v>
      </c>
      <c r="AO31" s="19">
        <f t="shared" si="8"/>
        <v>0</v>
      </c>
      <c r="AP31" s="19">
        <f t="shared" si="9"/>
        <v>0</v>
      </c>
      <c r="AQ31" s="19">
        <f t="shared" si="10"/>
        <v>0</v>
      </c>
      <c r="AR31" s="19" t="str">
        <f t="shared" si="11"/>
        <v>0</v>
      </c>
      <c r="AS31" s="19"/>
      <c r="AT31" s="3"/>
      <c r="AU31" s="65"/>
      <c r="AV31" s="63" t="s">
        <v>37</v>
      </c>
      <c r="AW31" s="65"/>
      <c r="AX31" s="65"/>
      <c r="AY31" s="63">
        <v>1979</v>
      </c>
      <c r="AZ31" s="65"/>
      <c r="BA31" s="65"/>
      <c r="BB31" s="75">
        <v>19</v>
      </c>
      <c r="BC31" s="217"/>
      <c r="BD31" s="217"/>
      <c r="BE31" s="65"/>
      <c r="BF31" s="65"/>
      <c r="BG31" s="62"/>
      <c r="BH31" s="65"/>
      <c r="BI31" s="65"/>
      <c r="BJ31" s="1" t="s">
        <v>464</v>
      </c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</row>
    <row r="32" spans="1:176" s="1" customFormat="1" ht="9.75" customHeight="1">
      <c r="A32" s="147">
        <v>21</v>
      </c>
      <c r="B32" s="148"/>
      <c r="C32" s="148"/>
      <c r="D32" s="149"/>
      <c r="E32" s="149"/>
      <c r="F32" s="150"/>
      <c r="G32" s="149" t="str">
        <f t="shared" ref="G32:G56" si="12">ASC(PHONETIC(E32))</f>
        <v/>
      </c>
      <c r="H32" s="149"/>
      <c r="I32" s="149"/>
      <c r="J32" s="149"/>
      <c r="K32" s="151"/>
      <c r="L32" s="152"/>
      <c r="M32" s="153" t="str">
        <f t="shared" si="1"/>
        <v/>
      </c>
      <c r="N32" s="152"/>
      <c r="O32" s="152"/>
      <c r="P32" s="153" t="str">
        <f t="shared" si="2"/>
        <v/>
      </c>
      <c r="Q32" s="152"/>
      <c r="R32" s="154"/>
      <c r="S32" s="149"/>
      <c r="T32" s="151"/>
      <c r="U32" s="152"/>
      <c r="V32" s="153" t="str">
        <f t="shared" si="3"/>
        <v/>
      </c>
      <c r="W32" s="152"/>
      <c r="X32" s="152"/>
      <c r="Y32" s="153" t="str">
        <f t="shared" si="4"/>
        <v/>
      </c>
      <c r="Z32" s="152"/>
      <c r="AA32" s="154"/>
      <c r="AB32" s="149"/>
      <c r="AC32" s="151"/>
      <c r="AD32" s="152"/>
      <c r="AE32" s="153" t="str">
        <f t="shared" si="5"/>
        <v/>
      </c>
      <c r="AF32" s="152"/>
      <c r="AG32" s="152"/>
      <c r="AH32" s="153" t="str">
        <f t="shared" si="6"/>
        <v/>
      </c>
      <c r="AI32" s="152"/>
      <c r="AJ32" s="155"/>
      <c r="AK32" s="149"/>
      <c r="AL32" s="197"/>
      <c r="AM32" s="3"/>
      <c r="AN32" s="19">
        <f t="shared" si="7"/>
        <v>0</v>
      </c>
      <c r="AO32" s="19">
        <f t="shared" si="8"/>
        <v>0</v>
      </c>
      <c r="AP32" s="19">
        <f t="shared" si="9"/>
        <v>0</v>
      </c>
      <c r="AQ32" s="19">
        <f t="shared" si="10"/>
        <v>0</v>
      </c>
      <c r="AR32" s="19" t="str">
        <f t="shared" si="11"/>
        <v>0</v>
      </c>
      <c r="AS32" s="19"/>
      <c r="AT32" s="3"/>
      <c r="AU32" s="65"/>
      <c r="AV32" s="63" t="s">
        <v>38</v>
      </c>
      <c r="AW32" s="65"/>
      <c r="AX32" s="65"/>
      <c r="AY32" s="63">
        <v>1980</v>
      </c>
      <c r="AZ32" s="65"/>
      <c r="BA32" s="65"/>
      <c r="BB32" s="75">
        <v>20</v>
      </c>
      <c r="BC32" s="217"/>
      <c r="BD32" s="63"/>
      <c r="BE32" s="65"/>
      <c r="BF32" s="65"/>
      <c r="BG32" s="62"/>
      <c r="BH32" s="65"/>
      <c r="BI32" s="65"/>
      <c r="BJ32" s="1" t="s">
        <v>492</v>
      </c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</row>
    <row r="33" spans="1:176" s="1" customFormat="1" ht="9.75" customHeight="1">
      <c r="A33" s="138">
        <v>22</v>
      </c>
      <c r="B33" s="139"/>
      <c r="C33" s="139"/>
      <c r="D33" s="140"/>
      <c r="E33" s="140"/>
      <c r="F33" s="141"/>
      <c r="G33" s="140" t="str">
        <f t="shared" si="12"/>
        <v/>
      </c>
      <c r="H33" s="140"/>
      <c r="I33" s="140"/>
      <c r="J33" s="140"/>
      <c r="K33" s="142"/>
      <c r="L33" s="143"/>
      <c r="M33" s="144" t="str">
        <f t="shared" si="1"/>
        <v/>
      </c>
      <c r="N33" s="143"/>
      <c r="O33" s="143"/>
      <c r="P33" s="144" t="str">
        <f t="shared" si="2"/>
        <v/>
      </c>
      <c r="Q33" s="143"/>
      <c r="R33" s="145"/>
      <c r="S33" s="140"/>
      <c r="T33" s="142"/>
      <c r="U33" s="143"/>
      <c r="V33" s="144" t="str">
        <f t="shared" si="3"/>
        <v/>
      </c>
      <c r="W33" s="143"/>
      <c r="X33" s="143"/>
      <c r="Y33" s="144" t="str">
        <f t="shared" si="4"/>
        <v/>
      </c>
      <c r="Z33" s="143"/>
      <c r="AA33" s="145"/>
      <c r="AB33" s="140"/>
      <c r="AC33" s="142"/>
      <c r="AD33" s="143"/>
      <c r="AE33" s="144" t="str">
        <f t="shared" si="5"/>
        <v/>
      </c>
      <c r="AF33" s="143"/>
      <c r="AG33" s="143"/>
      <c r="AH33" s="144" t="str">
        <f t="shared" si="6"/>
        <v/>
      </c>
      <c r="AI33" s="143"/>
      <c r="AJ33" s="146"/>
      <c r="AK33" s="140"/>
      <c r="AL33" s="196"/>
      <c r="AM33" s="3"/>
      <c r="AN33" s="19">
        <f t="shared" si="7"/>
        <v>0</v>
      </c>
      <c r="AO33" s="19">
        <f t="shared" si="8"/>
        <v>0</v>
      </c>
      <c r="AP33" s="19">
        <f t="shared" si="9"/>
        <v>0</v>
      </c>
      <c r="AQ33" s="19">
        <f t="shared" si="10"/>
        <v>0</v>
      </c>
      <c r="AR33" s="19" t="str">
        <f t="shared" si="11"/>
        <v>0</v>
      </c>
      <c r="AS33" s="19"/>
      <c r="AT33" s="3"/>
      <c r="AU33" s="65"/>
      <c r="AV33" s="63" t="s">
        <v>39</v>
      </c>
      <c r="AW33" s="65"/>
      <c r="AX33" s="65"/>
      <c r="AY33" s="63">
        <v>1981</v>
      </c>
      <c r="AZ33" s="65"/>
      <c r="BA33" s="65"/>
      <c r="BB33" s="75">
        <v>21</v>
      </c>
      <c r="BC33" s="217"/>
      <c r="BD33" s="217"/>
      <c r="BE33" s="65"/>
      <c r="BF33" s="65"/>
      <c r="BG33" s="62"/>
      <c r="BH33" s="65"/>
      <c r="BI33" s="65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</row>
    <row r="34" spans="1:176" s="1" customFormat="1" ht="9.75" customHeight="1">
      <c r="A34" s="147">
        <v>23</v>
      </c>
      <c r="B34" s="148"/>
      <c r="C34" s="148"/>
      <c r="D34" s="149"/>
      <c r="E34" s="149"/>
      <c r="F34" s="150"/>
      <c r="G34" s="149" t="str">
        <f t="shared" si="12"/>
        <v/>
      </c>
      <c r="H34" s="149"/>
      <c r="I34" s="149"/>
      <c r="J34" s="149"/>
      <c r="K34" s="151"/>
      <c r="L34" s="152"/>
      <c r="M34" s="153" t="str">
        <f t="shared" si="1"/>
        <v/>
      </c>
      <c r="N34" s="152"/>
      <c r="O34" s="152"/>
      <c r="P34" s="153" t="str">
        <f t="shared" si="2"/>
        <v/>
      </c>
      <c r="Q34" s="152"/>
      <c r="R34" s="154"/>
      <c r="S34" s="149"/>
      <c r="T34" s="151"/>
      <c r="U34" s="152"/>
      <c r="V34" s="153" t="str">
        <f t="shared" si="3"/>
        <v/>
      </c>
      <c r="W34" s="152"/>
      <c r="X34" s="152"/>
      <c r="Y34" s="153" t="str">
        <f t="shared" si="4"/>
        <v/>
      </c>
      <c r="Z34" s="152"/>
      <c r="AA34" s="154"/>
      <c r="AB34" s="149"/>
      <c r="AC34" s="151"/>
      <c r="AD34" s="152"/>
      <c r="AE34" s="153" t="str">
        <f t="shared" si="5"/>
        <v/>
      </c>
      <c r="AF34" s="152"/>
      <c r="AG34" s="152"/>
      <c r="AH34" s="153" t="str">
        <f t="shared" si="6"/>
        <v/>
      </c>
      <c r="AI34" s="152"/>
      <c r="AJ34" s="155"/>
      <c r="AK34" s="149"/>
      <c r="AL34" s="197"/>
      <c r="AM34" s="3"/>
      <c r="AN34" s="19">
        <f t="shared" si="7"/>
        <v>0</v>
      </c>
      <c r="AO34" s="19">
        <f t="shared" si="8"/>
        <v>0</v>
      </c>
      <c r="AP34" s="19">
        <f t="shared" si="9"/>
        <v>0</v>
      </c>
      <c r="AQ34" s="19">
        <f t="shared" si="10"/>
        <v>0</v>
      </c>
      <c r="AR34" s="19" t="str">
        <f t="shared" si="11"/>
        <v>0</v>
      </c>
      <c r="AS34" s="19"/>
      <c r="AT34" s="3"/>
      <c r="AU34" s="65"/>
      <c r="AV34" s="63" t="s">
        <v>40</v>
      </c>
      <c r="AW34" s="65"/>
      <c r="AX34" s="65"/>
      <c r="AY34" s="63">
        <v>1982</v>
      </c>
      <c r="AZ34" s="65"/>
      <c r="BA34" s="65"/>
      <c r="BB34" s="75">
        <v>22</v>
      </c>
      <c r="BC34" s="217"/>
      <c r="BD34" s="217"/>
      <c r="BE34" s="65"/>
      <c r="BF34" s="65"/>
      <c r="BG34" s="62"/>
      <c r="BH34" s="65"/>
      <c r="BI34" s="65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</row>
    <row r="35" spans="1:176" s="1" customFormat="1" ht="9.75" customHeight="1">
      <c r="A35" s="138">
        <v>24</v>
      </c>
      <c r="B35" s="139"/>
      <c r="C35" s="139"/>
      <c r="D35" s="140"/>
      <c r="E35" s="140"/>
      <c r="F35" s="141"/>
      <c r="G35" s="140" t="str">
        <f t="shared" si="12"/>
        <v/>
      </c>
      <c r="H35" s="140"/>
      <c r="I35" s="140"/>
      <c r="J35" s="140"/>
      <c r="K35" s="142"/>
      <c r="L35" s="143"/>
      <c r="M35" s="144" t="str">
        <f t="shared" si="1"/>
        <v/>
      </c>
      <c r="N35" s="143"/>
      <c r="O35" s="143"/>
      <c r="P35" s="144" t="str">
        <f t="shared" si="2"/>
        <v/>
      </c>
      <c r="Q35" s="143"/>
      <c r="R35" s="145"/>
      <c r="S35" s="140"/>
      <c r="T35" s="142"/>
      <c r="U35" s="143"/>
      <c r="V35" s="144" t="str">
        <f t="shared" si="3"/>
        <v/>
      </c>
      <c r="W35" s="143"/>
      <c r="X35" s="143"/>
      <c r="Y35" s="144" t="str">
        <f t="shared" si="4"/>
        <v/>
      </c>
      <c r="Z35" s="143"/>
      <c r="AA35" s="145"/>
      <c r="AB35" s="140"/>
      <c r="AC35" s="142"/>
      <c r="AD35" s="143"/>
      <c r="AE35" s="144" t="str">
        <f t="shared" si="5"/>
        <v/>
      </c>
      <c r="AF35" s="143"/>
      <c r="AG35" s="143"/>
      <c r="AH35" s="144" t="str">
        <f t="shared" si="6"/>
        <v/>
      </c>
      <c r="AI35" s="143"/>
      <c r="AJ35" s="146"/>
      <c r="AK35" s="140"/>
      <c r="AL35" s="196"/>
      <c r="AM35" s="3"/>
      <c r="AN35" s="19">
        <f t="shared" si="7"/>
        <v>0</v>
      </c>
      <c r="AO35" s="19">
        <f t="shared" si="8"/>
        <v>0</v>
      </c>
      <c r="AP35" s="19">
        <f t="shared" si="9"/>
        <v>0</v>
      </c>
      <c r="AQ35" s="19">
        <f t="shared" si="10"/>
        <v>0</v>
      </c>
      <c r="AR35" s="19" t="str">
        <f t="shared" si="11"/>
        <v>0</v>
      </c>
      <c r="AS35" s="19"/>
      <c r="AT35" s="3"/>
      <c r="AU35" s="65"/>
      <c r="AV35" s="63" t="s">
        <v>41</v>
      </c>
      <c r="AW35" s="65"/>
      <c r="AX35" s="65"/>
      <c r="AY35" s="63">
        <v>1983</v>
      </c>
      <c r="AZ35" s="65"/>
      <c r="BA35" s="65"/>
      <c r="BB35" s="75">
        <v>23</v>
      </c>
      <c r="BC35" s="217"/>
      <c r="BD35" s="63"/>
      <c r="BE35" s="65"/>
      <c r="BF35" s="65"/>
      <c r="BG35" s="62"/>
      <c r="BH35" s="65"/>
      <c r="BI35" s="6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</row>
    <row r="36" spans="1:176" s="1" customFormat="1" ht="9.75" customHeight="1">
      <c r="A36" s="147">
        <v>25</v>
      </c>
      <c r="B36" s="148"/>
      <c r="C36" s="148"/>
      <c r="D36" s="149"/>
      <c r="E36" s="149"/>
      <c r="F36" s="150"/>
      <c r="G36" s="149" t="str">
        <f t="shared" si="12"/>
        <v/>
      </c>
      <c r="H36" s="149"/>
      <c r="I36" s="149"/>
      <c r="J36" s="149"/>
      <c r="K36" s="151"/>
      <c r="L36" s="152"/>
      <c r="M36" s="153" t="str">
        <f t="shared" si="1"/>
        <v/>
      </c>
      <c r="N36" s="152"/>
      <c r="O36" s="152"/>
      <c r="P36" s="153" t="str">
        <f t="shared" si="2"/>
        <v/>
      </c>
      <c r="Q36" s="152"/>
      <c r="R36" s="154"/>
      <c r="S36" s="149"/>
      <c r="T36" s="151"/>
      <c r="U36" s="152"/>
      <c r="V36" s="153" t="str">
        <f t="shared" si="3"/>
        <v/>
      </c>
      <c r="W36" s="152"/>
      <c r="X36" s="152"/>
      <c r="Y36" s="153" t="str">
        <f t="shared" si="4"/>
        <v/>
      </c>
      <c r="Z36" s="152"/>
      <c r="AA36" s="154"/>
      <c r="AB36" s="149"/>
      <c r="AC36" s="151"/>
      <c r="AD36" s="152"/>
      <c r="AE36" s="153" t="str">
        <f t="shared" si="5"/>
        <v/>
      </c>
      <c r="AF36" s="152"/>
      <c r="AG36" s="152"/>
      <c r="AH36" s="153" t="str">
        <f t="shared" si="6"/>
        <v/>
      </c>
      <c r="AI36" s="152"/>
      <c r="AJ36" s="155"/>
      <c r="AK36" s="149"/>
      <c r="AL36" s="197"/>
      <c r="AM36" s="3"/>
      <c r="AN36" s="19">
        <f t="shared" si="7"/>
        <v>0</v>
      </c>
      <c r="AO36" s="19">
        <f t="shared" si="8"/>
        <v>0</v>
      </c>
      <c r="AP36" s="19">
        <f t="shared" si="9"/>
        <v>0</v>
      </c>
      <c r="AQ36" s="19">
        <f t="shared" si="10"/>
        <v>0</v>
      </c>
      <c r="AR36" s="19" t="str">
        <f t="shared" si="11"/>
        <v>0</v>
      </c>
      <c r="AS36" s="19"/>
      <c r="AT36" s="3"/>
      <c r="AU36" s="65"/>
      <c r="AV36" s="63" t="s">
        <v>42</v>
      </c>
      <c r="AW36" s="65"/>
      <c r="AX36" s="65"/>
      <c r="AY36" s="63">
        <v>1984</v>
      </c>
      <c r="AZ36" s="65"/>
      <c r="BA36" s="65"/>
      <c r="BB36" s="75">
        <v>24</v>
      </c>
      <c r="BC36" s="217"/>
      <c r="BD36" s="217"/>
      <c r="BE36" s="65"/>
      <c r="BF36" s="65"/>
      <c r="BG36" s="62"/>
      <c r="BH36" s="65"/>
      <c r="BI36" s="65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</row>
    <row r="37" spans="1:176" s="1" customFormat="1" ht="9.75" customHeight="1">
      <c r="A37" s="138">
        <v>26</v>
      </c>
      <c r="B37" s="139"/>
      <c r="C37" s="139"/>
      <c r="D37" s="140"/>
      <c r="E37" s="140"/>
      <c r="F37" s="141"/>
      <c r="G37" s="140" t="str">
        <f t="shared" si="12"/>
        <v/>
      </c>
      <c r="H37" s="140"/>
      <c r="I37" s="140"/>
      <c r="J37" s="140"/>
      <c r="K37" s="142"/>
      <c r="L37" s="143"/>
      <c r="M37" s="144" t="str">
        <f t="shared" si="1"/>
        <v/>
      </c>
      <c r="N37" s="143"/>
      <c r="O37" s="143"/>
      <c r="P37" s="144" t="str">
        <f t="shared" si="2"/>
        <v/>
      </c>
      <c r="Q37" s="143"/>
      <c r="R37" s="145"/>
      <c r="S37" s="140"/>
      <c r="T37" s="142"/>
      <c r="U37" s="143"/>
      <c r="V37" s="144" t="str">
        <f t="shared" si="3"/>
        <v/>
      </c>
      <c r="W37" s="143"/>
      <c r="X37" s="143"/>
      <c r="Y37" s="144" t="str">
        <f t="shared" si="4"/>
        <v/>
      </c>
      <c r="Z37" s="143"/>
      <c r="AA37" s="145"/>
      <c r="AB37" s="140"/>
      <c r="AC37" s="142"/>
      <c r="AD37" s="143"/>
      <c r="AE37" s="144" t="str">
        <f t="shared" si="5"/>
        <v/>
      </c>
      <c r="AF37" s="143"/>
      <c r="AG37" s="143"/>
      <c r="AH37" s="144" t="str">
        <f t="shared" si="6"/>
        <v/>
      </c>
      <c r="AI37" s="143"/>
      <c r="AJ37" s="146"/>
      <c r="AK37" s="140"/>
      <c r="AL37" s="196"/>
      <c r="AM37" s="3"/>
      <c r="AN37" s="19">
        <f t="shared" si="7"/>
        <v>0</v>
      </c>
      <c r="AO37" s="19">
        <f t="shared" si="8"/>
        <v>0</v>
      </c>
      <c r="AP37" s="19">
        <f t="shared" si="9"/>
        <v>0</v>
      </c>
      <c r="AQ37" s="19">
        <f t="shared" si="10"/>
        <v>0</v>
      </c>
      <c r="AR37" s="19" t="str">
        <f t="shared" si="11"/>
        <v>0</v>
      </c>
      <c r="AS37" s="19"/>
      <c r="AT37" s="3"/>
      <c r="AU37" s="65"/>
      <c r="AV37" s="63" t="s">
        <v>43</v>
      </c>
      <c r="AW37" s="65"/>
      <c r="AX37" s="65"/>
      <c r="AY37" s="63">
        <v>1985</v>
      </c>
      <c r="AZ37" s="65"/>
      <c r="BA37" s="65"/>
      <c r="BB37" s="75">
        <v>25</v>
      </c>
      <c r="BC37" s="63"/>
      <c r="BD37" s="63"/>
      <c r="BE37" s="65"/>
      <c r="BF37" s="65"/>
      <c r="BG37" s="62"/>
      <c r="BH37" s="65"/>
      <c r="BI37" s="6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</row>
    <row r="38" spans="1:176" s="1" customFormat="1" ht="9.75" customHeight="1">
      <c r="A38" s="147">
        <v>27</v>
      </c>
      <c r="B38" s="148"/>
      <c r="C38" s="148"/>
      <c r="D38" s="149"/>
      <c r="E38" s="149"/>
      <c r="F38" s="150"/>
      <c r="G38" s="149" t="str">
        <f t="shared" si="12"/>
        <v/>
      </c>
      <c r="H38" s="149"/>
      <c r="I38" s="149"/>
      <c r="J38" s="149"/>
      <c r="K38" s="151"/>
      <c r="L38" s="152"/>
      <c r="M38" s="153" t="str">
        <f t="shared" si="1"/>
        <v/>
      </c>
      <c r="N38" s="152"/>
      <c r="O38" s="152"/>
      <c r="P38" s="153" t="str">
        <f t="shared" si="2"/>
        <v/>
      </c>
      <c r="Q38" s="152"/>
      <c r="R38" s="154"/>
      <c r="S38" s="149"/>
      <c r="T38" s="151"/>
      <c r="U38" s="152"/>
      <c r="V38" s="153" t="str">
        <f t="shared" si="3"/>
        <v/>
      </c>
      <c r="W38" s="152"/>
      <c r="X38" s="152"/>
      <c r="Y38" s="153" t="str">
        <f t="shared" si="4"/>
        <v/>
      </c>
      <c r="Z38" s="152"/>
      <c r="AA38" s="154"/>
      <c r="AB38" s="149"/>
      <c r="AC38" s="151"/>
      <c r="AD38" s="152"/>
      <c r="AE38" s="153" t="str">
        <f t="shared" si="5"/>
        <v/>
      </c>
      <c r="AF38" s="152"/>
      <c r="AG38" s="152"/>
      <c r="AH38" s="153" t="str">
        <f t="shared" si="6"/>
        <v/>
      </c>
      <c r="AI38" s="152"/>
      <c r="AJ38" s="155"/>
      <c r="AK38" s="149"/>
      <c r="AL38" s="197"/>
      <c r="AM38" s="3"/>
      <c r="AN38" s="19">
        <f t="shared" si="7"/>
        <v>0</v>
      </c>
      <c r="AO38" s="19">
        <f t="shared" si="8"/>
        <v>0</v>
      </c>
      <c r="AP38" s="19">
        <f t="shared" si="9"/>
        <v>0</v>
      </c>
      <c r="AQ38" s="19">
        <f t="shared" si="10"/>
        <v>0</v>
      </c>
      <c r="AR38" s="19" t="str">
        <f t="shared" si="11"/>
        <v>0</v>
      </c>
      <c r="AS38" s="19"/>
      <c r="AT38" s="3"/>
      <c r="AU38" s="65"/>
      <c r="AV38" s="63" t="s">
        <v>44</v>
      </c>
      <c r="AW38" s="65"/>
      <c r="AX38" s="65"/>
      <c r="AY38" s="63">
        <v>1986</v>
      </c>
      <c r="AZ38" s="65"/>
      <c r="BA38" s="65"/>
      <c r="BB38" s="75">
        <v>26</v>
      </c>
      <c r="BC38" s="63"/>
      <c r="BD38" s="63"/>
      <c r="BE38" s="65"/>
      <c r="BF38" s="65"/>
      <c r="BG38" s="62"/>
      <c r="BH38" s="65"/>
      <c r="BI38" s="6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</row>
    <row r="39" spans="1:176" s="1" customFormat="1" ht="9.75" customHeight="1">
      <c r="A39" s="138">
        <v>28</v>
      </c>
      <c r="B39" s="139"/>
      <c r="C39" s="139"/>
      <c r="D39" s="140"/>
      <c r="E39" s="140"/>
      <c r="F39" s="141"/>
      <c r="G39" s="140" t="str">
        <f t="shared" si="12"/>
        <v/>
      </c>
      <c r="H39" s="140"/>
      <c r="I39" s="140"/>
      <c r="J39" s="140"/>
      <c r="K39" s="142"/>
      <c r="L39" s="143"/>
      <c r="M39" s="144" t="str">
        <f t="shared" si="1"/>
        <v/>
      </c>
      <c r="N39" s="143"/>
      <c r="O39" s="143"/>
      <c r="P39" s="144" t="str">
        <f t="shared" si="2"/>
        <v/>
      </c>
      <c r="Q39" s="143"/>
      <c r="R39" s="145"/>
      <c r="S39" s="140"/>
      <c r="T39" s="142"/>
      <c r="U39" s="143"/>
      <c r="V39" s="144" t="str">
        <f t="shared" si="3"/>
        <v/>
      </c>
      <c r="W39" s="143"/>
      <c r="X39" s="143"/>
      <c r="Y39" s="144" t="str">
        <f t="shared" si="4"/>
        <v/>
      </c>
      <c r="Z39" s="143"/>
      <c r="AA39" s="145"/>
      <c r="AB39" s="140"/>
      <c r="AC39" s="142"/>
      <c r="AD39" s="143"/>
      <c r="AE39" s="144" t="str">
        <f t="shared" si="5"/>
        <v/>
      </c>
      <c r="AF39" s="143"/>
      <c r="AG39" s="143"/>
      <c r="AH39" s="144" t="str">
        <f t="shared" si="6"/>
        <v/>
      </c>
      <c r="AI39" s="143"/>
      <c r="AJ39" s="146"/>
      <c r="AK39" s="140"/>
      <c r="AL39" s="196"/>
      <c r="AM39" s="3"/>
      <c r="AN39" s="19">
        <f t="shared" si="7"/>
        <v>0</v>
      </c>
      <c r="AO39" s="19">
        <f t="shared" si="8"/>
        <v>0</v>
      </c>
      <c r="AP39" s="19">
        <f t="shared" si="9"/>
        <v>0</v>
      </c>
      <c r="AQ39" s="19">
        <f t="shared" si="10"/>
        <v>0</v>
      </c>
      <c r="AR39" s="19" t="str">
        <f t="shared" si="11"/>
        <v>0</v>
      </c>
      <c r="AS39" s="19"/>
      <c r="AT39" s="3"/>
      <c r="AU39" s="65"/>
      <c r="AV39" s="63" t="s">
        <v>311</v>
      </c>
      <c r="AW39" s="65"/>
      <c r="AX39" s="65"/>
      <c r="AY39" s="63">
        <v>1987</v>
      </c>
      <c r="AZ39" s="65"/>
      <c r="BA39" s="65"/>
      <c r="BB39" s="75">
        <v>27</v>
      </c>
      <c r="BC39" s="63"/>
      <c r="BD39" s="63"/>
      <c r="BE39" s="65"/>
      <c r="BF39" s="65"/>
      <c r="BG39" s="62"/>
      <c r="BH39" s="65"/>
      <c r="BI39" s="6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</row>
    <row r="40" spans="1:176" s="1" customFormat="1" ht="9.75" customHeight="1">
      <c r="A40" s="147">
        <v>29</v>
      </c>
      <c r="B40" s="148"/>
      <c r="C40" s="148"/>
      <c r="D40" s="149"/>
      <c r="E40" s="149"/>
      <c r="F40" s="150"/>
      <c r="G40" s="149" t="str">
        <f t="shared" si="12"/>
        <v/>
      </c>
      <c r="H40" s="149"/>
      <c r="I40" s="149"/>
      <c r="J40" s="149"/>
      <c r="K40" s="151"/>
      <c r="L40" s="152"/>
      <c r="M40" s="153" t="str">
        <f t="shared" si="1"/>
        <v/>
      </c>
      <c r="N40" s="152"/>
      <c r="O40" s="152"/>
      <c r="P40" s="153" t="str">
        <f t="shared" si="2"/>
        <v/>
      </c>
      <c r="Q40" s="152"/>
      <c r="R40" s="154"/>
      <c r="S40" s="149"/>
      <c r="T40" s="151"/>
      <c r="U40" s="152"/>
      <c r="V40" s="153" t="str">
        <f t="shared" si="3"/>
        <v/>
      </c>
      <c r="W40" s="152"/>
      <c r="X40" s="152"/>
      <c r="Y40" s="153" t="str">
        <f t="shared" si="4"/>
        <v/>
      </c>
      <c r="Z40" s="152"/>
      <c r="AA40" s="154"/>
      <c r="AB40" s="149"/>
      <c r="AC40" s="151"/>
      <c r="AD40" s="152"/>
      <c r="AE40" s="153" t="str">
        <f t="shared" si="5"/>
        <v/>
      </c>
      <c r="AF40" s="152"/>
      <c r="AG40" s="152"/>
      <c r="AH40" s="153" t="str">
        <f t="shared" si="6"/>
        <v/>
      </c>
      <c r="AI40" s="152"/>
      <c r="AJ40" s="155"/>
      <c r="AK40" s="149"/>
      <c r="AL40" s="197"/>
      <c r="AM40" s="3"/>
      <c r="AN40" s="19">
        <f t="shared" si="7"/>
        <v>0</v>
      </c>
      <c r="AO40" s="19">
        <f t="shared" si="8"/>
        <v>0</v>
      </c>
      <c r="AP40" s="19">
        <f t="shared" si="9"/>
        <v>0</v>
      </c>
      <c r="AQ40" s="19">
        <f t="shared" si="10"/>
        <v>0</v>
      </c>
      <c r="AR40" s="19" t="str">
        <f t="shared" si="11"/>
        <v>0</v>
      </c>
      <c r="AS40" s="19"/>
      <c r="AT40" s="3"/>
      <c r="AU40" s="65"/>
      <c r="AV40" s="63" t="s">
        <v>312</v>
      </c>
      <c r="AW40" s="65"/>
      <c r="AX40" s="65"/>
      <c r="AY40" s="63">
        <v>1988</v>
      </c>
      <c r="AZ40" s="65"/>
      <c r="BA40" s="65"/>
      <c r="BB40" s="75">
        <v>28</v>
      </c>
      <c r="BC40" s="63"/>
      <c r="BD40" s="63" t="s">
        <v>453</v>
      </c>
      <c r="BE40" s="65"/>
      <c r="BF40" s="65"/>
      <c r="BG40" s="62"/>
      <c r="BH40" s="65"/>
      <c r="BI40" s="6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</row>
    <row r="41" spans="1:176" s="1" customFormat="1" ht="9.75" customHeight="1">
      <c r="A41" s="138">
        <v>30</v>
      </c>
      <c r="B41" s="139"/>
      <c r="C41" s="139"/>
      <c r="D41" s="140"/>
      <c r="E41" s="140"/>
      <c r="F41" s="141"/>
      <c r="G41" s="140" t="str">
        <f t="shared" si="12"/>
        <v/>
      </c>
      <c r="H41" s="140"/>
      <c r="I41" s="140"/>
      <c r="J41" s="140"/>
      <c r="K41" s="142"/>
      <c r="L41" s="143"/>
      <c r="M41" s="144" t="str">
        <f t="shared" si="1"/>
        <v/>
      </c>
      <c r="N41" s="143"/>
      <c r="O41" s="143"/>
      <c r="P41" s="144" t="str">
        <f t="shared" si="2"/>
        <v/>
      </c>
      <c r="Q41" s="143"/>
      <c r="R41" s="145"/>
      <c r="S41" s="140"/>
      <c r="T41" s="142"/>
      <c r="U41" s="143"/>
      <c r="V41" s="144" t="str">
        <f t="shared" si="3"/>
        <v/>
      </c>
      <c r="W41" s="143"/>
      <c r="X41" s="143"/>
      <c r="Y41" s="144" t="str">
        <f t="shared" si="4"/>
        <v/>
      </c>
      <c r="Z41" s="143"/>
      <c r="AA41" s="145"/>
      <c r="AB41" s="140"/>
      <c r="AC41" s="142"/>
      <c r="AD41" s="143"/>
      <c r="AE41" s="144" t="str">
        <f t="shared" si="5"/>
        <v/>
      </c>
      <c r="AF41" s="143"/>
      <c r="AG41" s="143"/>
      <c r="AH41" s="144" t="str">
        <f t="shared" si="6"/>
        <v/>
      </c>
      <c r="AI41" s="143"/>
      <c r="AJ41" s="146"/>
      <c r="AK41" s="140"/>
      <c r="AL41" s="196"/>
      <c r="AM41" s="3"/>
      <c r="AN41" s="19">
        <f t="shared" si="7"/>
        <v>0</v>
      </c>
      <c r="AO41" s="19">
        <f t="shared" si="8"/>
        <v>0</v>
      </c>
      <c r="AP41" s="19">
        <f t="shared" si="9"/>
        <v>0</v>
      </c>
      <c r="AQ41" s="19">
        <f t="shared" si="10"/>
        <v>0</v>
      </c>
      <c r="AR41" s="19" t="str">
        <f t="shared" si="11"/>
        <v>0</v>
      </c>
      <c r="AS41" s="19"/>
      <c r="AT41" s="3"/>
      <c r="AU41" s="65"/>
      <c r="AV41" s="63" t="s">
        <v>313</v>
      </c>
      <c r="AW41" s="65"/>
      <c r="AX41" s="65"/>
      <c r="AY41" s="63">
        <v>1989</v>
      </c>
      <c r="AZ41" s="65"/>
      <c r="BA41" s="65"/>
      <c r="BB41" s="75">
        <v>29</v>
      </c>
      <c r="BC41" s="63"/>
      <c r="BD41" s="63" t="s">
        <v>453</v>
      </c>
      <c r="BE41" s="65"/>
      <c r="BF41" s="65"/>
      <c r="BG41" s="36"/>
      <c r="BH41" s="65"/>
      <c r="BI41" s="6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</row>
    <row r="42" spans="1:176" s="1" customFormat="1" ht="9.75" customHeight="1">
      <c r="A42" s="147">
        <v>31</v>
      </c>
      <c r="B42" s="148"/>
      <c r="C42" s="148"/>
      <c r="D42" s="149"/>
      <c r="E42" s="149"/>
      <c r="F42" s="150"/>
      <c r="G42" s="149" t="str">
        <f t="shared" si="12"/>
        <v/>
      </c>
      <c r="H42" s="149"/>
      <c r="I42" s="149"/>
      <c r="J42" s="149"/>
      <c r="K42" s="151"/>
      <c r="L42" s="152"/>
      <c r="M42" s="153" t="str">
        <f t="shared" si="1"/>
        <v/>
      </c>
      <c r="N42" s="152"/>
      <c r="O42" s="152"/>
      <c r="P42" s="153" t="str">
        <f t="shared" si="2"/>
        <v/>
      </c>
      <c r="Q42" s="152"/>
      <c r="R42" s="154"/>
      <c r="S42" s="149"/>
      <c r="T42" s="151"/>
      <c r="U42" s="152"/>
      <c r="V42" s="153" t="str">
        <f t="shared" si="3"/>
        <v/>
      </c>
      <c r="W42" s="152"/>
      <c r="X42" s="152"/>
      <c r="Y42" s="153" t="str">
        <f t="shared" si="4"/>
        <v/>
      </c>
      <c r="Z42" s="152"/>
      <c r="AA42" s="154"/>
      <c r="AB42" s="149"/>
      <c r="AC42" s="151"/>
      <c r="AD42" s="152"/>
      <c r="AE42" s="153" t="str">
        <f t="shared" si="5"/>
        <v/>
      </c>
      <c r="AF42" s="152"/>
      <c r="AG42" s="152"/>
      <c r="AH42" s="153" t="str">
        <f t="shared" si="6"/>
        <v/>
      </c>
      <c r="AI42" s="152"/>
      <c r="AJ42" s="155"/>
      <c r="AK42" s="149"/>
      <c r="AL42" s="197"/>
      <c r="AM42" s="3"/>
      <c r="AN42" s="19">
        <f t="shared" si="7"/>
        <v>0</v>
      </c>
      <c r="AO42" s="19">
        <f t="shared" si="8"/>
        <v>0</v>
      </c>
      <c r="AP42" s="19">
        <f t="shared" si="9"/>
        <v>0</v>
      </c>
      <c r="AQ42" s="19">
        <f t="shared" si="10"/>
        <v>0</v>
      </c>
      <c r="AR42" s="19" t="str">
        <f t="shared" si="11"/>
        <v>0</v>
      </c>
      <c r="AS42" s="19"/>
      <c r="AT42" s="3"/>
      <c r="AU42" s="65"/>
      <c r="AV42" s="63" t="s">
        <v>314</v>
      </c>
      <c r="AW42" s="65"/>
      <c r="AX42" s="65"/>
      <c r="AY42" s="63">
        <v>1990</v>
      </c>
      <c r="AZ42" s="65"/>
      <c r="BA42" s="65"/>
      <c r="BB42" s="75">
        <v>30</v>
      </c>
      <c r="BC42" s="63"/>
      <c r="BD42" s="63" t="s">
        <v>453</v>
      </c>
      <c r="BE42" s="65"/>
      <c r="BF42" s="65"/>
      <c r="BG42" s="36"/>
      <c r="BH42" s="65"/>
      <c r="BI42" s="6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</row>
    <row r="43" spans="1:176" s="1" customFormat="1" ht="9.75" customHeight="1">
      <c r="A43" s="138">
        <v>32</v>
      </c>
      <c r="B43" s="139"/>
      <c r="C43" s="139"/>
      <c r="D43" s="140"/>
      <c r="E43" s="140"/>
      <c r="F43" s="141"/>
      <c r="G43" s="140" t="str">
        <f t="shared" si="12"/>
        <v/>
      </c>
      <c r="H43" s="140"/>
      <c r="I43" s="140"/>
      <c r="J43" s="140"/>
      <c r="K43" s="142"/>
      <c r="L43" s="143"/>
      <c r="M43" s="144" t="str">
        <f t="shared" si="1"/>
        <v/>
      </c>
      <c r="N43" s="143"/>
      <c r="O43" s="143"/>
      <c r="P43" s="144" t="str">
        <f t="shared" si="2"/>
        <v/>
      </c>
      <c r="Q43" s="143"/>
      <c r="R43" s="145"/>
      <c r="S43" s="140"/>
      <c r="T43" s="142"/>
      <c r="U43" s="143"/>
      <c r="V43" s="144" t="str">
        <f t="shared" si="3"/>
        <v/>
      </c>
      <c r="W43" s="143"/>
      <c r="X43" s="143"/>
      <c r="Y43" s="144" t="str">
        <f t="shared" si="4"/>
        <v/>
      </c>
      <c r="Z43" s="143"/>
      <c r="AA43" s="145"/>
      <c r="AB43" s="140"/>
      <c r="AC43" s="142"/>
      <c r="AD43" s="143"/>
      <c r="AE43" s="144" t="str">
        <f t="shared" si="5"/>
        <v/>
      </c>
      <c r="AF43" s="143"/>
      <c r="AG43" s="143"/>
      <c r="AH43" s="144" t="str">
        <f t="shared" si="6"/>
        <v/>
      </c>
      <c r="AI43" s="143"/>
      <c r="AJ43" s="146"/>
      <c r="AK43" s="140"/>
      <c r="AL43" s="196"/>
      <c r="AM43" s="3"/>
      <c r="AN43" s="19">
        <f t="shared" si="7"/>
        <v>0</v>
      </c>
      <c r="AO43" s="19">
        <f t="shared" si="8"/>
        <v>0</v>
      </c>
      <c r="AP43" s="19">
        <f t="shared" si="9"/>
        <v>0</v>
      </c>
      <c r="AQ43" s="19">
        <f t="shared" si="10"/>
        <v>0</v>
      </c>
      <c r="AR43" s="19" t="str">
        <f t="shared" si="11"/>
        <v>0</v>
      </c>
      <c r="AS43" s="19"/>
      <c r="AT43" s="3"/>
      <c r="AU43" s="65"/>
      <c r="AV43" s="63" t="s">
        <v>315</v>
      </c>
      <c r="AW43" s="65"/>
      <c r="AX43" s="65"/>
      <c r="AY43" s="63">
        <v>1991</v>
      </c>
      <c r="AZ43" s="65"/>
      <c r="BA43" s="65"/>
      <c r="BB43" s="75">
        <v>31</v>
      </c>
      <c r="BC43" s="63" t="s">
        <v>453</v>
      </c>
      <c r="BD43" s="63" t="s">
        <v>453</v>
      </c>
      <c r="BE43" s="65"/>
      <c r="BF43" s="65"/>
      <c r="BG43" s="36"/>
      <c r="BH43" s="65"/>
      <c r="BI43" s="6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</row>
    <row r="44" spans="1:176" s="1" customFormat="1" ht="9.75" customHeight="1">
      <c r="A44" s="147">
        <v>33</v>
      </c>
      <c r="B44" s="148"/>
      <c r="C44" s="148"/>
      <c r="D44" s="149"/>
      <c r="E44" s="149"/>
      <c r="F44" s="150"/>
      <c r="G44" s="149" t="str">
        <f t="shared" si="12"/>
        <v/>
      </c>
      <c r="H44" s="149"/>
      <c r="I44" s="149"/>
      <c r="J44" s="149"/>
      <c r="K44" s="151"/>
      <c r="L44" s="152"/>
      <c r="M44" s="153" t="str">
        <f t="shared" si="1"/>
        <v/>
      </c>
      <c r="N44" s="152"/>
      <c r="O44" s="152"/>
      <c r="P44" s="153" t="str">
        <f t="shared" si="2"/>
        <v/>
      </c>
      <c r="Q44" s="152"/>
      <c r="R44" s="154"/>
      <c r="S44" s="149"/>
      <c r="T44" s="151"/>
      <c r="U44" s="152"/>
      <c r="V44" s="153" t="str">
        <f t="shared" si="3"/>
        <v/>
      </c>
      <c r="W44" s="152"/>
      <c r="X44" s="152"/>
      <c r="Y44" s="153" t="str">
        <f t="shared" si="4"/>
        <v/>
      </c>
      <c r="Z44" s="152"/>
      <c r="AA44" s="154"/>
      <c r="AB44" s="149"/>
      <c r="AC44" s="151"/>
      <c r="AD44" s="152"/>
      <c r="AE44" s="153" t="str">
        <f t="shared" si="5"/>
        <v/>
      </c>
      <c r="AF44" s="152"/>
      <c r="AG44" s="152"/>
      <c r="AH44" s="153" t="str">
        <f t="shared" si="6"/>
        <v/>
      </c>
      <c r="AI44" s="152"/>
      <c r="AJ44" s="155"/>
      <c r="AK44" s="149"/>
      <c r="AL44" s="197"/>
      <c r="AM44" s="3"/>
      <c r="AN44" s="19">
        <f t="shared" si="7"/>
        <v>0</v>
      </c>
      <c r="AO44" s="19">
        <f t="shared" si="8"/>
        <v>0</v>
      </c>
      <c r="AP44" s="19">
        <f t="shared" si="9"/>
        <v>0</v>
      </c>
      <c r="AQ44" s="19">
        <f t="shared" si="10"/>
        <v>0</v>
      </c>
      <c r="AR44" s="19" t="str">
        <f t="shared" si="11"/>
        <v>0</v>
      </c>
      <c r="AS44" s="19"/>
      <c r="AT44" s="3"/>
      <c r="AU44" s="65"/>
      <c r="AV44" s="63" t="s">
        <v>316</v>
      </c>
      <c r="AW44" s="65"/>
      <c r="AX44" s="65"/>
      <c r="AY44" s="63">
        <v>1992</v>
      </c>
      <c r="AZ44" s="65"/>
      <c r="BA44" s="65"/>
      <c r="BB44" s="75">
        <v>32</v>
      </c>
      <c r="BC44" s="63" t="s">
        <v>453</v>
      </c>
      <c r="BD44" s="63" t="s">
        <v>453</v>
      </c>
      <c r="BE44" s="65"/>
      <c r="BF44" s="65"/>
      <c r="BG44" s="36"/>
      <c r="BH44" s="65"/>
      <c r="BI44" s="6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</row>
    <row r="45" spans="1:176" s="1" customFormat="1" ht="9.75" customHeight="1">
      <c r="A45" s="138">
        <v>34</v>
      </c>
      <c r="B45" s="139"/>
      <c r="C45" s="139"/>
      <c r="D45" s="140"/>
      <c r="E45" s="140"/>
      <c r="F45" s="141"/>
      <c r="G45" s="140" t="str">
        <f t="shared" si="12"/>
        <v/>
      </c>
      <c r="H45" s="140"/>
      <c r="I45" s="140"/>
      <c r="J45" s="140"/>
      <c r="K45" s="142"/>
      <c r="L45" s="143"/>
      <c r="M45" s="144" t="str">
        <f t="shared" si="1"/>
        <v/>
      </c>
      <c r="N45" s="143"/>
      <c r="O45" s="143"/>
      <c r="P45" s="144" t="str">
        <f t="shared" si="2"/>
        <v/>
      </c>
      <c r="Q45" s="143"/>
      <c r="R45" s="145"/>
      <c r="S45" s="140"/>
      <c r="T45" s="142"/>
      <c r="U45" s="143"/>
      <c r="V45" s="144" t="str">
        <f t="shared" si="3"/>
        <v/>
      </c>
      <c r="W45" s="143"/>
      <c r="X45" s="143"/>
      <c r="Y45" s="144" t="str">
        <f t="shared" si="4"/>
        <v/>
      </c>
      <c r="Z45" s="143"/>
      <c r="AA45" s="145"/>
      <c r="AB45" s="140"/>
      <c r="AC45" s="142"/>
      <c r="AD45" s="143"/>
      <c r="AE45" s="144" t="str">
        <f t="shared" si="5"/>
        <v/>
      </c>
      <c r="AF45" s="143"/>
      <c r="AG45" s="143"/>
      <c r="AH45" s="144" t="str">
        <f t="shared" si="6"/>
        <v/>
      </c>
      <c r="AI45" s="143"/>
      <c r="AJ45" s="146"/>
      <c r="AK45" s="140"/>
      <c r="AL45" s="196"/>
      <c r="AM45" s="3"/>
      <c r="AN45" s="19">
        <f t="shared" si="7"/>
        <v>0</v>
      </c>
      <c r="AO45" s="19">
        <f t="shared" si="8"/>
        <v>0</v>
      </c>
      <c r="AP45" s="19">
        <f t="shared" si="9"/>
        <v>0</v>
      </c>
      <c r="AQ45" s="19">
        <f t="shared" si="10"/>
        <v>0</v>
      </c>
      <c r="AR45" s="19" t="str">
        <f t="shared" si="11"/>
        <v>0</v>
      </c>
      <c r="AS45" s="19"/>
      <c r="AT45" s="3"/>
      <c r="AU45" s="65"/>
      <c r="AV45" s="63" t="s">
        <v>317</v>
      </c>
      <c r="AW45" s="65"/>
      <c r="AX45" s="65"/>
      <c r="AY45" s="63">
        <v>1993</v>
      </c>
      <c r="AZ45" s="65"/>
      <c r="BA45" s="65"/>
      <c r="BB45" s="75">
        <v>33</v>
      </c>
      <c r="BC45" s="63" t="s">
        <v>453</v>
      </c>
      <c r="BD45" s="63" t="s">
        <v>453</v>
      </c>
      <c r="BE45" s="65"/>
      <c r="BF45" s="65"/>
      <c r="BG45" s="36"/>
      <c r="BH45" s="65"/>
      <c r="BI45" s="6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</row>
    <row r="46" spans="1:176" s="1" customFormat="1" ht="9.75" customHeight="1">
      <c r="A46" s="147">
        <v>35</v>
      </c>
      <c r="B46" s="148"/>
      <c r="C46" s="148"/>
      <c r="D46" s="149"/>
      <c r="E46" s="149"/>
      <c r="F46" s="150"/>
      <c r="G46" s="149" t="str">
        <f t="shared" si="12"/>
        <v/>
      </c>
      <c r="H46" s="149"/>
      <c r="I46" s="149"/>
      <c r="J46" s="149"/>
      <c r="K46" s="151"/>
      <c r="L46" s="152"/>
      <c r="M46" s="153" t="str">
        <f t="shared" si="1"/>
        <v/>
      </c>
      <c r="N46" s="152"/>
      <c r="O46" s="152"/>
      <c r="P46" s="153" t="str">
        <f t="shared" si="2"/>
        <v/>
      </c>
      <c r="Q46" s="152"/>
      <c r="R46" s="154"/>
      <c r="S46" s="149"/>
      <c r="T46" s="151"/>
      <c r="U46" s="152"/>
      <c r="V46" s="153" t="str">
        <f t="shared" si="3"/>
        <v/>
      </c>
      <c r="W46" s="152"/>
      <c r="X46" s="152"/>
      <c r="Y46" s="153" t="str">
        <f t="shared" si="4"/>
        <v/>
      </c>
      <c r="Z46" s="152"/>
      <c r="AA46" s="154"/>
      <c r="AB46" s="149"/>
      <c r="AC46" s="151"/>
      <c r="AD46" s="152"/>
      <c r="AE46" s="153" t="str">
        <f t="shared" si="5"/>
        <v/>
      </c>
      <c r="AF46" s="152"/>
      <c r="AG46" s="152"/>
      <c r="AH46" s="153" t="str">
        <f t="shared" si="6"/>
        <v/>
      </c>
      <c r="AI46" s="152"/>
      <c r="AJ46" s="155"/>
      <c r="AK46" s="149"/>
      <c r="AL46" s="197"/>
      <c r="AM46" s="3"/>
      <c r="AN46" s="19">
        <f t="shared" si="7"/>
        <v>0</v>
      </c>
      <c r="AO46" s="19">
        <f t="shared" si="8"/>
        <v>0</v>
      </c>
      <c r="AP46" s="19">
        <f t="shared" si="9"/>
        <v>0</v>
      </c>
      <c r="AQ46" s="19">
        <f t="shared" si="10"/>
        <v>0</v>
      </c>
      <c r="AR46" s="19" t="str">
        <f t="shared" si="11"/>
        <v>0</v>
      </c>
      <c r="AS46" s="19"/>
      <c r="AT46" s="3"/>
      <c r="AU46" s="65"/>
      <c r="AV46" s="63" t="s">
        <v>318</v>
      </c>
      <c r="AW46" s="65"/>
      <c r="AX46" s="65"/>
      <c r="AY46" s="63">
        <v>1994</v>
      </c>
      <c r="AZ46" s="65"/>
      <c r="BA46" s="65"/>
      <c r="BB46" s="75">
        <v>34</v>
      </c>
      <c r="BC46" s="63" t="s">
        <v>453</v>
      </c>
      <c r="BD46" s="63" t="s">
        <v>453</v>
      </c>
      <c r="BE46" s="65"/>
      <c r="BF46" s="65"/>
      <c r="BG46" s="36"/>
      <c r="BH46" s="65"/>
      <c r="BI46" s="6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</row>
    <row r="47" spans="1:176" s="1" customFormat="1" ht="9.75" customHeight="1">
      <c r="A47" s="138">
        <v>36</v>
      </c>
      <c r="B47" s="139"/>
      <c r="C47" s="139"/>
      <c r="D47" s="140"/>
      <c r="E47" s="140"/>
      <c r="F47" s="141"/>
      <c r="G47" s="140" t="str">
        <f t="shared" si="12"/>
        <v/>
      </c>
      <c r="H47" s="140"/>
      <c r="I47" s="140"/>
      <c r="J47" s="140"/>
      <c r="K47" s="142"/>
      <c r="L47" s="143"/>
      <c r="M47" s="144" t="str">
        <f t="shared" si="1"/>
        <v/>
      </c>
      <c r="N47" s="143"/>
      <c r="O47" s="143"/>
      <c r="P47" s="144" t="str">
        <f t="shared" si="2"/>
        <v/>
      </c>
      <c r="Q47" s="143"/>
      <c r="R47" s="145"/>
      <c r="S47" s="140"/>
      <c r="T47" s="142"/>
      <c r="U47" s="143"/>
      <c r="V47" s="144" t="str">
        <f t="shared" si="3"/>
        <v/>
      </c>
      <c r="W47" s="143"/>
      <c r="X47" s="143"/>
      <c r="Y47" s="144" t="str">
        <f t="shared" si="4"/>
        <v/>
      </c>
      <c r="Z47" s="143"/>
      <c r="AA47" s="145"/>
      <c r="AB47" s="140"/>
      <c r="AC47" s="142"/>
      <c r="AD47" s="143"/>
      <c r="AE47" s="144" t="str">
        <f t="shared" si="5"/>
        <v/>
      </c>
      <c r="AF47" s="143"/>
      <c r="AG47" s="143"/>
      <c r="AH47" s="144" t="str">
        <f t="shared" si="6"/>
        <v/>
      </c>
      <c r="AI47" s="143"/>
      <c r="AJ47" s="146"/>
      <c r="AK47" s="140"/>
      <c r="AL47" s="196"/>
      <c r="AM47" s="3"/>
      <c r="AN47" s="19">
        <f t="shared" si="7"/>
        <v>0</v>
      </c>
      <c r="AO47" s="19">
        <f t="shared" si="8"/>
        <v>0</v>
      </c>
      <c r="AP47" s="19">
        <f t="shared" si="9"/>
        <v>0</v>
      </c>
      <c r="AQ47" s="19">
        <f t="shared" si="10"/>
        <v>0</v>
      </c>
      <c r="AR47" s="19" t="str">
        <f t="shared" si="11"/>
        <v>0</v>
      </c>
      <c r="AS47" s="19"/>
      <c r="AT47" s="3"/>
      <c r="AU47" s="65"/>
      <c r="AV47" s="63" t="s">
        <v>319</v>
      </c>
      <c r="AW47" s="65"/>
      <c r="AX47" s="65"/>
      <c r="AY47" s="63">
        <v>1995</v>
      </c>
      <c r="AZ47" s="65"/>
      <c r="BA47" s="65"/>
      <c r="BB47" s="75">
        <v>35</v>
      </c>
      <c r="BC47" s="63" t="s">
        <v>453</v>
      </c>
      <c r="BD47" s="63" t="s">
        <v>453</v>
      </c>
      <c r="BE47" s="65"/>
      <c r="BF47" s="65"/>
      <c r="BG47" s="62"/>
      <c r="BH47" s="65"/>
      <c r="BI47" s="6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</row>
    <row r="48" spans="1:176" s="1" customFormat="1" ht="9.75" customHeight="1">
      <c r="A48" s="147">
        <v>37</v>
      </c>
      <c r="B48" s="148"/>
      <c r="C48" s="148"/>
      <c r="D48" s="149"/>
      <c r="E48" s="149"/>
      <c r="F48" s="150"/>
      <c r="G48" s="149" t="str">
        <f t="shared" si="12"/>
        <v/>
      </c>
      <c r="H48" s="149"/>
      <c r="I48" s="149"/>
      <c r="J48" s="149"/>
      <c r="K48" s="151"/>
      <c r="L48" s="152"/>
      <c r="M48" s="153" t="str">
        <f t="shared" si="1"/>
        <v/>
      </c>
      <c r="N48" s="152"/>
      <c r="O48" s="152"/>
      <c r="P48" s="153" t="str">
        <f t="shared" si="2"/>
        <v/>
      </c>
      <c r="Q48" s="152"/>
      <c r="R48" s="154"/>
      <c r="S48" s="149"/>
      <c r="T48" s="151"/>
      <c r="U48" s="152"/>
      <c r="V48" s="153" t="str">
        <f t="shared" si="3"/>
        <v/>
      </c>
      <c r="W48" s="152"/>
      <c r="X48" s="152"/>
      <c r="Y48" s="153" t="str">
        <f t="shared" si="4"/>
        <v/>
      </c>
      <c r="Z48" s="152"/>
      <c r="AA48" s="154"/>
      <c r="AB48" s="149"/>
      <c r="AC48" s="151"/>
      <c r="AD48" s="152"/>
      <c r="AE48" s="153" t="str">
        <f t="shared" si="5"/>
        <v/>
      </c>
      <c r="AF48" s="152"/>
      <c r="AG48" s="152"/>
      <c r="AH48" s="153" t="str">
        <f t="shared" si="6"/>
        <v/>
      </c>
      <c r="AI48" s="152"/>
      <c r="AJ48" s="155"/>
      <c r="AK48" s="149"/>
      <c r="AL48" s="197"/>
      <c r="AM48" s="3"/>
      <c r="AN48" s="19">
        <f t="shared" si="7"/>
        <v>0</v>
      </c>
      <c r="AO48" s="19">
        <f t="shared" si="8"/>
        <v>0</v>
      </c>
      <c r="AP48" s="19">
        <f t="shared" si="9"/>
        <v>0</v>
      </c>
      <c r="AQ48" s="19">
        <f t="shared" si="10"/>
        <v>0</v>
      </c>
      <c r="AR48" s="19" t="str">
        <f t="shared" si="11"/>
        <v>0</v>
      </c>
      <c r="AS48" s="19"/>
      <c r="AT48" s="3"/>
      <c r="AU48" s="65"/>
      <c r="AV48" s="63" t="s">
        <v>320</v>
      </c>
      <c r="AW48" s="65"/>
      <c r="AX48" s="65"/>
      <c r="AY48" s="63">
        <v>1996</v>
      </c>
      <c r="AZ48" s="65"/>
      <c r="BA48" s="65"/>
      <c r="BB48" s="75">
        <v>36</v>
      </c>
      <c r="BC48" s="63" t="s">
        <v>453</v>
      </c>
      <c r="BD48" s="63" t="s">
        <v>453</v>
      </c>
      <c r="BE48" s="65"/>
      <c r="BF48" s="65"/>
      <c r="BG48" s="62"/>
      <c r="BH48" s="65"/>
      <c r="BI48" s="6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</row>
    <row r="49" spans="1:176" s="1" customFormat="1" ht="9.75" customHeight="1">
      <c r="A49" s="138">
        <v>38</v>
      </c>
      <c r="B49" s="139"/>
      <c r="C49" s="139"/>
      <c r="D49" s="140"/>
      <c r="E49" s="140"/>
      <c r="F49" s="141"/>
      <c r="G49" s="140" t="str">
        <f t="shared" si="12"/>
        <v/>
      </c>
      <c r="H49" s="140"/>
      <c r="I49" s="140"/>
      <c r="J49" s="140"/>
      <c r="K49" s="142"/>
      <c r="L49" s="143"/>
      <c r="M49" s="144" t="str">
        <f t="shared" si="1"/>
        <v/>
      </c>
      <c r="N49" s="143"/>
      <c r="O49" s="143"/>
      <c r="P49" s="144" t="str">
        <f t="shared" si="2"/>
        <v/>
      </c>
      <c r="Q49" s="143"/>
      <c r="R49" s="145"/>
      <c r="S49" s="140"/>
      <c r="T49" s="142"/>
      <c r="U49" s="143"/>
      <c r="V49" s="144" t="str">
        <f t="shared" si="3"/>
        <v/>
      </c>
      <c r="W49" s="143"/>
      <c r="X49" s="143"/>
      <c r="Y49" s="144" t="str">
        <f t="shared" si="4"/>
        <v/>
      </c>
      <c r="Z49" s="143"/>
      <c r="AA49" s="145"/>
      <c r="AB49" s="140"/>
      <c r="AC49" s="142"/>
      <c r="AD49" s="143"/>
      <c r="AE49" s="144" t="str">
        <f t="shared" si="5"/>
        <v/>
      </c>
      <c r="AF49" s="143"/>
      <c r="AG49" s="143"/>
      <c r="AH49" s="144" t="str">
        <f t="shared" si="6"/>
        <v/>
      </c>
      <c r="AI49" s="143"/>
      <c r="AJ49" s="146"/>
      <c r="AK49" s="140"/>
      <c r="AL49" s="196"/>
      <c r="AM49" s="3"/>
      <c r="AN49" s="19">
        <f t="shared" si="7"/>
        <v>0</v>
      </c>
      <c r="AO49" s="19">
        <f t="shared" si="8"/>
        <v>0</v>
      </c>
      <c r="AP49" s="19">
        <f t="shared" si="9"/>
        <v>0</v>
      </c>
      <c r="AQ49" s="19">
        <f t="shared" si="10"/>
        <v>0</v>
      </c>
      <c r="AR49" s="19" t="str">
        <f t="shared" si="11"/>
        <v>0</v>
      </c>
      <c r="AS49" s="19"/>
      <c r="AT49" s="3"/>
      <c r="AU49" s="65"/>
      <c r="AV49" s="63" t="s">
        <v>321</v>
      </c>
      <c r="AW49" s="65"/>
      <c r="AX49" s="65"/>
      <c r="AY49" s="63">
        <v>1997</v>
      </c>
      <c r="AZ49" s="65"/>
      <c r="BA49" s="65"/>
      <c r="BE49" s="65"/>
      <c r="BF49" s="65"/>
      <c r="BG49" s="62"/>
      <c r="BH49" s="65"/>
      <c r="BI49" s="6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76" s="1" customFormat="1" ht="9.75" customHeight="1">
      <c r="A50" s="147">
        <v>39</v>
      </c>
      <c r="B50" s="148"/>
      <c r="C50" s="148"/>
      <c r="D50" s="149"/>
      <c r="E50" s="149"/>
      <c r="F50" s="150"/>
      <c r="G50" s="149" t="str">
        <f t="shared" si="12"/>
        <v/>
      </c>
      <c r="H50" s="149"/>
      <c r="I50" s="149"/>
      <c r="J50" s="149"/>
      <c r="K50" s="151"/>
      <c r="L50" s="152"/>
      <c r="M50" s="153" t="str">
        <f t="shared" si="1"/>
        <v/>
      </c>
      <c r="N50" s="152"/>
      <c r="O50" s="152"/>
      <c r="P50" s="153" t="str">
        <f t="shared" si="2"/>
        <v/>
      </c>
      <c r="Q50" s="152"/>
      <c r="R50" s="154"/>
      <c r="S50" s="149"/>
      <c r="T50" s="151"/>
      <c r="U50" s="152"/>
      <c r="V50" s="153" t="str">
        <f t="shared" si="3"/>
        <v/>
      </c>
      <c r="W50" s="152"/>
      <c r="X50" s="152"/>
      <c r="Y50" s="153" t="str">
        <f t="shared" si="4"/>
        <v/>
      </c>
      <c r="Z50" s="152"/>
      <c r="AA50" s="154"/>
      <c r="AB50" s="149"/>
      <c r="AC50" s="151"/>
      <c r="AD50" s="152"/>
      <c r="AE50" s="153" t="str">
        <f t="shared" si="5"/>
        <v/>
      </c>
      <c r="AF50" s="152"/>
      <c r="AG50" s="152"/>
      <c r="AH50" s="153" t="str">
        <f t="shared" si="6"/>
        <v/>
      </c>
      <c r="AI50" s="152"/>
      <c r="AJ50" s="155"/>
      <c r="AK50" s="149"/>
      <c r="AL50" s="197"/>
      <c r="AM50" s="3"/>
      <c r="AN50" s="19">
        <f t="shared" si="7"/>
        <v>0</v>
      </c>
      <c r="AO50" s="19">
        <f t="shared" si="8"/>
        <v>0</v>
      </c>
      <c r="AP50" s="19">
        <f t="shared" si="9"/>
        <v>0</v>
      </c>
      <c r="AQ50" s="19">
        <f t="shared" si="10"/>
        <v>0</v>
      </c>
      <c r="AR50" s="19" t="str">
        <f t="shared" si="11"/>
        <v>0</v>
      </c>
      <c r="AS50" s="19"/>
      <c r="AT50" s="3"/>
      <c r="AU50" s="65"/>
      <c r="AV50" s="63" t="s">
        <v>322</v>
      </c>
      <c r="AW50" s="65"/>
      <c r="AX50" s="65"/>
      <c r="AY50" s="63">
        <v>1998</v>
      </c>
      <c r="AZ50" s="65"/>
      <c r="BA50" s="65"/>
      <c r="BB50" s="65"/>
      <c r="BC50" s="65"/>
      <c r="BD50" s="65"/>
      <c r="BE50" s="65"/>
      <c r="BF50" s="65"/>
      <c r="BG50" s="62"/>
      <c r="BH50" s="65"/>
      <c r="BI50" s="6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</row>
    <row r="51" spans="1:176" s="1" customFormat="1" ht="9.75" customHeight="1">
      <c r="A51" s="138">
        <v>40</v>
      </c>
      <c r="B51" s="139"/>
      <c r="C51" s="139"/>
      <c r="D51" s="140"/>
      <c r="E51" s="140"/>
      <c r="F51" s="141"/>
      <c r="G51" s="140" t="str">
        <f t="shared" si="12"/>
        <v/>
      </c>
      <c r="H51" s="140"/>
      <c r="I51" s="140"/>
      <c r="J51" s="140"/>
      <c r="K51" s="142"/>
      <c r="L51" s="143"/>
      <c r="M51" s="144" t="str">
        <f t="shared" si="1"/>
        <v/>
      </c>
      <c r="N51" s="143"/>
      <c r="O51" s="143"/>
      <c r="P51" s="144" t="str">
        <f t="shared" si="2"/>
        <v/>
      </c>
      <c r="Q51" s="143"/>
      <c r="R51" s="145"/>
      <c r="S51" s="140"/>
      <c r="T51" s="142"/>
      <c r="U51" s="143"/>
      <c r="V51" s="144" t="str">
        <f t="shared" si="3"/>
        <v/>
      </c>
      <c r="W51" s="143"/>
      <c r="X51" s="143"/>
      <c r="Y51" s="144" t="str">
        <f t="shared" si="4"/>
        <v/>
      </c>
      <c r="Z51" s="143"/>
      <c r="AA51" s="145"/>
      <c r="AB51" s="140"/>
      <c r="AC51" s="142"/>
      <c r="AD51" s="143"/>
      <c r="AE51" s="144" t="str">
        <f t="shared" si="5"/>
        <v/>
      </c>
      <c r="AF51" s="143"/>
      <c r="AG51" s="143"/>
      <c r="AH51" s="144" t="str">
        <f t="shared" si="6"/>
        <v/>
      </c>
      <c r="AI51" s="143"/>
      <c r="AJ51" s="146"/>
      <c r="AK51" s="140"/>
      <c r="AL51" s="196"/>
      <c r="AM51" s="3"/>
      <c r="AN51" s="19">
        <f t="shared" si="7"/>
        <v>0</v>
      </c>
      <c r="AO51" s="19">
        <f t="shared" si="8"/>
        <v>0</v>
      </c>
      <c r="AP51" s="19">
        <f t="shared" si="9"/>
        <v>0</v>
      </c>
      <c r="AQ51" s="19">
        <f t="shared" si="10"/>
        <v>0</v>
      </c>
      <c r="AR51" s="19" t="str">
        <f t="shared" si="11"/>
        <v>0</v>
      </c>
      <c r="AS51" s="19"/>
      <c r="AT51" s="3"/>
      <c r="AU51" s="65"/>
      <c r="AV51" s="63" t="s">
        <v>323</v>
      </c>
      <c r="AW51" s="65"/>
      <c r="AX51" s="65"/>
      <c r="AY51" s="63">
        <v>1999</v>
      </c>
      <c r="AZ51" s="65"/>
      <c r="BA51" s="65"/>
      <c r="BB51" s="65"/>
      <c r="BC51" s="65"/>
      <c r="BD51" s="65"/>
      <c r="BE51" s="65"/>
      <c r="BF51" s="65"/>
      <c r="BG51" s="62"/>
      <c r="BH51" s="65"/>
      <c r="BI51" s="6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</row>
    <row r="52" spans="1:176" s="1" customFormat="1" ht="9.75" customHeight="1">
      <c r="A52" s="147">
        <v>41</v>
      </c>
      <c r="B52" s="148"/>
      <c r="C52" s="148"/>
      <c r="D52" s="149"/>
      <c r="E52" s="149"/>
      <c r="F52" s="150"/>
      <c r="G52" s="149" t="str">
        <f t="shared" si="12"/>
        <v/>
      </c>
      <c r="H52" s="149"/>
      <c r="I52" s="149"/>
      <c r="J52" s="149"/>
      <c r="K52" s="151"/>
      <c r="L52" s="152"/>
      <c r="M52" s="153" t="str">
        <f t="shared" si="1"/>
        <v/>
      </c>
      <c r="N52" s="152"/>
      <c r="O52" s="152"/>
      <c r="P52" s="153" t="str">
        <f t="shared" si="2"/>
        <v/>
      </c>
      <c r="Q52" s="152"/>
      <c r="R52" s="154"/>
      <c r="S52" s="149"/>
      <c r="T52" s="151"/>
      <c r="U52" s="152"/>
      <c r="V52" s="153" t="str">
        <f t="shared" si="3"/>
        <v/>
      </c>
      <c r="W52" s="152"/>
      <c r="X52" s="152"/>
      <c r="Y52" s="153" t="str">
        <f t="shared" si="4"/>
        <v/>
      </c>
      <c r="Z52" s="152"/>
      <c r="AA52" s="154"/>
      <c r="AB52" s="149"/>
      <c r="AC52" s="151"/>
      <c r="AD52" s="152"/>
      <c r="AE52" s="153" t="str">
        <f t="shared" si="5"/>
        <v/>
      </c>
      <c r="AF52" s="152"/>
      <c r="AG52" s="152"/>
      <c r="AH52" s="153" t="str">
        <f t="shared" si="6"/>
        <v/>
      </c>
      <c r="AI52" s="152"/>
      <c r="AJ52" s="155"/>
      <c r="AK52" s="149"/>
      <c r="AL52" s="197"/>
      <c r="AM52" s="3"/>
      <c r="AN52" s="19">
        <f t="shared" si="7"/>
        <v>0</v>
      </c>
      <c r="AO52" s="19">
        <f t="shared" si="8"/>
        <v>0</v>
      </c>
      <c r="AP52" s="19">
        <f t="shared" si="9"/>
        <v>0</v>
      </c>
      <c r="AQ52" s="19">
        <f t="shared" si="10"/>
        <v>0</v>
      </c>
      <c r="AR52" s="19" t="str">
        <f t="shared" si="11"/>
        <v>0</v>
      </c>
      <c r="AS52" s="19"/>
      <c r="AT52" s="3"/>
      <c r="AU52" s="65"/>
      <c r="AV52" s="63" t="s">
        <v>324</v>
      </c>
      <c r="AW52" s="65"/>
      <c r="AX52" s="65"/>
      <c r="AY52" s="63">
        <v>2000</v>
      </c>
      <c r="AZ52" s="65"/>
      <c r="BA52" s="65"/>
      <c r="BB52" s="65"/>
      <c r="BC52" s="65"/>
      <c r="BD52" s="65"/>
      <c r="BE52" s="65"/>
      <c r="BF52" s="65"/>
      <c r="BG52" s="62"/>
      <c r="BH52" s="65"/>
      <c r="BI52" s="6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</row>
    <row r="53" spans="1:176" s="1" customFormat="1" ht="9.75" customHeight="1">
      <c r="A53" s="138">
        <v>42</v>
      </c>
      <c r="B53" s="139"/>
      <c r="C53" s="139"/>
      <c r="D53" s="140"/>
      <c r="E53" s="140"/>
      <c r="F53" s="141"/>
      <c r="G53" s="140" t="str">
        <f t="shared" si="12"/>
        <v/>
      </c>
      <c r="H53" s="140"/>
      <c r="I53" s="140"/>
      <c r="J53" s="140"/>
      <c r="K53" s="142"/>
      <c r="L53" s="143"/>
      <c r="M53" s="144" t="str">
        <f t="shared" si="1"/>
        <v/>
      </c>
      <c r="N53" s="143"/>
      <c r="O53" s="143"/>
      <c r="P53" s="144" t="str">
        <f t="shared" si="2"/>
        <v/>
      </c>
      <c r="Q53" s="143"/>
      <c r="R53" s="145"/>
      <c r="S53" s="140"/>
      <c r="T53" s="142"/>
      <c r="U53" s="143"/>
      <c r="V53" s="144" t="str">
        <f t="shared" si="3"/>
        <v/>
      </c>
      <c r="W53" s="143"/>
      <c r="X53" s="143"/>
      <c r="Y53" s="144" t="str">
        <f t="shared" si="4"/>
        <v/>
      </c>
      <c r="Z53" s="143"/>
      <c r="AA53" s="145"/>
      <c r="AB53" s="140"/>
      <c r="AC53" s="142"/>
      <c r="AD53" s="143"/>
      <c r="AE53" s="144" t="str">
        <f t="shared" si="5"/>
        <v/>
      </c>
      <c r="AF53" s="143"/>
      <c r="AG53" s="143"/>
      <c r="AH53" s="144" t="str">
        <f t="shared" si="6"/>
        <v/>
      </c>
      <c r="AI53" s="143"/>
      <c r="AJ53" s="146"/>
      <c r="AK53" s="140"/>
      <c r="AL53" s="196"/>
      <c r="AM53" s="3"/>
      <c r="AN53" s="19">
        <f t="shared" si="7"/>
        <v>0</v>
      </c>
      <c r="AO53" s="19">
        <f t="shared" si="8"/>
        <v>0</v>
      </c>
      <c r="AP53" s="19">
        <f t="shared" si="9"/>
        <v>0</v>
      </c>
      <c r="AQ53" s="19">
        <f t="shared" si="10"/>
        <v>0</v>
      </c>
      <c r="AR53" s="19" t="str">
        <f t="shared" si="11"/>
        <v>0</v>
      </c>
      <c r="AS53" s="19"/>
      <c r="AT53" s="3"/>
      <c r="AU53" s="65"/>
      <c r="AV53" s="63" t="s">
        <v>325</v>
      </c>
      <c r="AW53" s="65"/>
      <c r="AX53" s="65"/>
      <c r="AY53" s="63">
        <v>2001</v>
      </c>
      <c r="AZ53" s="65"/>
      <c r="BA53" s="65"/>
      <c r="BB53" s="65"/>
      <c r="BC53" s="65"/>
      <c r="BD53" s="65"/>
      <c r="BE53" s="65"/>
      <c r="BF53" s="65"/>
      <c r="BG53" s="62"/>
      <c r="BH53" s="65"/>
      <c r="BI53" s="6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</row>
    <row r="54" spans="1:176" s="1" customFormat="1" ht="9.75" customHeight="1">
      <c r="A54" s="147">
        <v>43</v>
      </c>
      <c r="B54" s="148"/>
      <c r="C54" s="148"/>
      <c r="D54" s="149"/>
      <c r="E54" s="149"/>
      <c r="F54" s="150"/>
      <c r="G54" s="149" t="str">
        <f t="shared" si="12"/>
        <v/>
      </c>
      <c r="H54" s="149"/>
      <c r="I54" s="149"/>
      <c r="J54" s="149"/>
      <c r="K54" s="151"/>
      <c r="L54" s="152"/>
      <c r="M54" s="153" t="str">
        <f t="shared" si="1"/>
        <v/>
      </c>
      <c r="N54" s="152"/>
      <c r="O54" s="152"/>
      <c r="P54" s="153" t="str">
        <f t="shared" si="2"/>
        <v/>
      </c>
      <c r="Q54" s="152"/>
      <c r="R54" s="154"/>
      <c r="S54" s="149"/>
      <c r="T54" s="151"/>
      <c r="U54" s="152"/>
      <c r="V54" s="153" t="str">
        <f t="shared" si="3"/>
        <v/>
      </c>
      <c r="W54" s="152"/>
      <c r="X54" s="152"/>
      <c r="Y54" s="153" t="str">
        <f t="shared" si="4"/>
        <v/>
      </c>
      <c r="Z54" s="152"/>
      <c r="AA54" s="154"/>
      <c r="AB54" s="149"/>
      <c r="AC54" s="151"/>
      <c r="AD54" s="152"/>
      <c r="AE54" s="153" t="str">
        <f t="shared" si="5"/>
        <v/>
      </c>
      <c r="AF54" s="152"/>
      <c r="AG54" s="152"/>
      <c r="AH54" s="153" t="str">
        <f t="shared" si="6"/>
        <v/>
      </c>
      <c r="AI54" s="152"/>
      <c r="AJ54" s="155"/>
      <c r="AK54" s="149"/>
      <c r="AL54" s="197"/>
      <c r="AM54" s="3"/>
      <c r="AN54" s="19">
        <f t="shared" si="7"/>
        <v>0</v>
      </c>
      <c r="AO54" s="19">
        <f t="shared" si="8"/>
        <v>0</v>
      </c>
      <c r="AP54" s="19">
        <f t="shared" si="9"/>
        <v>0</v>
      </c>
      <c r="AQ54" s="19">
        <f t="shared" si="10"/>
        <v>0</v>
      </c>
      <c r="AR54" s="19" t="str">
        <f t="shared" si="11"/>
        <v>0</v>
      </c>
      <c r="AS54" s="19"/>
      <c r="AT54" s="3"/>
      <c r="AU54" s="65"/>
      <c r="AV54" s="63" t="s">
        <v>326</v>
      </c>
      <c r="AW54" s="65"/>
      <c r="AX54" s="65"/>
      <c r="AY54" s="63">
        <v>2002</v>
      </c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</row>
    <row r="55" spans="1:176" s="1" customFormat="1" ht="9.75" customHeight="1">
      <c r="A55" s="138">
        <v>44</v>
      </c>
      <c r="B55" s="139"/>
      <c r="C55" s="139"/>
      <c r="D55" s="140"/>
      <c r="E55" s="140"/>
      <c r="F55" s="141"/>
      <c r="G55" s="140" t="str">
        <f t="shared" si="12"/>
        <v/>
      </c>
      <c r="H55" s="140"/>
      <c r="I55" s="140"/>
      <c r="J55" s="140"/>
      <c r="K55" s="142"/>
      <c r="L55" s="143"/>
      <c r="M55" s="144" t="str">
        <f t="shared" si="1"/>
        <v/>
      </c>
      <c r="N55" s="143"/>
      <c r="O55" s="143"/>
      <c r="P55" s="144" t="str">
        <f t="shared" si="2"/>
        <v/>
      </c>
      <c r="Q55" s="143"/>
      <c r="R55" s="145"/>
      <c r="S55" s="140"/>
      <c r="T55" s="142"/>
      <c r="U55" s="143"/>
      <c r="V55" s="144" t="str">
        <f t="shared" si="3"/>
        <v/>
      </c>
      <c r="W55" s="143"/>
      <c r="X55" s="143"/>
      <c r="Y55" s="144" t="str">
        <f t="shared" si="4"/>
        <v/>
      </c>
      <c r="Z55" s="143"/>
      <c r="AA55" s="145"/>
      <c r="AB55" s="140"/>
      <c r="AC55" s="142"/>
      <c r="AD55" s="143"/>
      <c r="AE55" s="144" t="str">
        <f t="shared" si="5"/>
        <v/>
      </c>
      <c r="AF55" s="143"/>
      <c r="AG55" s="143"/>
      <c r="AH55" s="144" t="str">
        <f t="shared" si="6"/>
        <v/>
      </c>
      <c r="AI55" s="143"/>
      <c r="AJ55" s="146"/>
      <c r="AK55" s="140"/>
      <c r="AL55" s="193"/>
      <c r="AM55" s="3"/>
      <c r="AN55" s="19">
        <f t="shared" si="7"/>
        <v>0</v>
      </c>
      <c r="AO55" s="19">
        <f t="shared" si="8"/>
        <v>0</v>
      </c>
      <c r="AP55" s="19">
        <f t="shared" si="9"/>
        <v>0</v>
      </c>
      <c r="AQ55" s="19">
        <f t="shared" si="10"/>
        <v>0</v>
      </c>
      <c r="AR55" s="19" t="str">
        <f t="shared" si="11"/>
        <v>0</v>
      </c>
      <c r="AS55" s="19"/>
      <c r="AT55" s="3"/>
      <c r="AU55" s="65"/>
      <c r="AV55" s="63" t="s">
        <v>327</v>
      </c>
      <c r="AW55" s="65"/>
      <c r="AX55" s="65"/>
      <c r="AY55" s="63">
        <v>2003</v>
      </c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</row>
    <row r="56" spans="1:176" s="1" customFormat="1" ht="9.75" customHeight="1">
      <c r="A56" s="83">
        <v>45</v>
      </c>
      <c r="B56" s="28"/>
      <c r="C56" s="28"/>
      <c r="D56" s="18"/>
      <c r="E56" s="18"/>
      <c r="F56" s="29"/>
      <c r="G56" s="18" t="str">
        <f t="shared" si="12"/>
        <v/>
      </c>
      <c r="H56" s="18"/>
      <c r="I56" s="18"/>
      <c r="J56" s="18"/>
      <c r="K56" s="31"/>
      <c r="L56" s="35"/>
      <c r="M56" s="84" t="str">
        <f t="shared" si="1"/>
        <v/>
      </c>
      <c r="N56" s="35"/>
      <c r="O56" s="35"/>
      <c r="P56" s="84" t="str">
        <f t="shared" si="2"/>
        <v/>
      </c>
      <c r="Q56" s="35"/>
      <c r="R56" s="33"/>
      <c r="S56" s="18"/>
      <c r="T56" s="31"/>
      <c r="U56" s="35"/>
      <c r="V56" s="84" t="str">
        <f t="shared" si="3"/>
        <v/>
      </c>
      <c r="W56" s="35"/>
      <c r="X56" s="35"/>
      <c r="Y56" s="84" t="str">
        <f t="shared" si="4"/>
        <v/>
      </c>
      <c r="Z56" s="35"/>
      <c r="AA56" s="33"/>
      <c r="AB56" s="18"/>
      <c r="AC56" s="31"/>
      <c r="AD56" s="35"/>
      <c r="AE56" s="84" t="str">
        <f t="shared" si="5"/>
        <v/>
      </c>
      <c r="AF56" s="35"/>
      <c r="AG56" s="35"/>
      <c r="AH56" s="84" t="str">
        <f t="shared" si="6"/>
        <v/>
      </c>
      <c r="AI56" s="35"/>
      <c r="AJ56" s="111"/>
      <c r="AK56" s="18"/>
      <c r="AL56" s="194"/>
      <c r="AM56" s="3"/>
      <c r="AN56" s="19">
        <f t="shared" si="7"/>
        <v>0</v>
      </c>
      <c r="AO56" s="19">
        <f t="shared" si="8"/>
        <v>0</v>
      </c>
      <c r="AP56" s="19">
        <f t="shared" si="9"/>
        <v>0</v>
      </c>
      <c r="AQ56" s="19">
        <f t="shared" si="10"/>
        <v>0</v>
      </c>
      <c r="AR56" s="19" t="str">
        <f t="shared" si="11"/>
        <v>0</v>
      </c>
      <c r="AS56" s="19"/>
      <c r="AT56" s="3"/>
      <c r="AU56" s="65"/>
      <c r="AV56" s="63" t="s">
        <v>328</v>
      </c>
      <c r="AW56" s="65"/>
      <c r="AX56" s="65"/>
      <c r="AY56" s="63">
        <v>2004</v>
      </c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</row>
    <row r="57" spans="1:176" s="86" customFormat="1" ht="9.75" customHeight="1">
      <c r="A57" s="85"/>
      <c r="B57" s="85"/>
      <c r="C57" s="85"/>
      <c r="D57" s="85"/>
      <c r="E57" s="85"/>
      <c r="F57" s="85"/>
      <c r="G57" s="85"/>
      <c r="H57" s="85"/>
      <c r="I57" s="85"/>
      <c r="J57" s="85">
        <f>COUNTA(J12:J56)</f>
        <v>0</v>
      </c>
      <c r="K57" s="168"/>
      <c r="L57" s="168"/>
      <c r="M57" s="168"/>
      <c r="N57" s="168"/>
      <c r="O57" s="85">
        <f>COUNTA(O12:O56)</f>
        <v>0</v>
      </c>
      <c r="P57" s="168"/>
      <c r="Q57" s="168"/>
      <c r="R57" s="168"/>
      <c r="S57" s="85">
        <f>COUNTA(S12:S56)</f>
        <v>0</v>
      </c>
      <c r="T57" s="168"/>
      <c r="U57" s="168"/>
      <c r="V57" s="168"/>
      <c r="W57" s="168"/>
      <c r="X57" s="85">
        <f>COUNTA(X12:X56)</f>
        <v>0</v>
      </c>
      <c r="Y57" s="168"/>
      <c r="Z57" s="168"/>
      <c r="AA57" s="168"/>
      <c r="AB57" s="85">
        <f>COUNTA(AB12:AB56)</f>
        <v>0</v>
      </c>
      <c r="AC57" s="168"/>
      <c r="AD57" s="168"/>
      <c r="AE57" s="168"/>
      <c r="AF57" s="168"/>
      <c r="AG57" s="85">
        <f>COUNTA(AG12:AG56)</f>
        <v>0</v>
      </c>
      <c r="AH57" s="168"/>
      <c r="AI57" s="168"/>
      <c r="AJ57" s="168"/>
      <c r="AK57" s="85">
        <f>COUNT(INDEX(1/(MATCH(AK12:AK56,AK12:AK56,)=ROW(AK1:AK56)),))</f>
        <v>0</v>
      </c>
      <c r="AL57" s="85">
        <f>COUNT(INDEX(1/(MATCH(AL12:AL56,AL12:AL56,)=ROW(AL1:AL56)),))</f>
        <v>0</v>
      </c>
      <c r="AN57" s="85"/>
      <c r="AO57" s="85"/>
      <c r="AP57" s="85"/>
      <c r="AQ57" s="85"/>
      <c r="AR57" s="85"/>
      <c r="AS57" s="85"/>
      <c r="AU57" s="87"/>
      <c r="AV57" s="63" t="s">
        <v>330</v>
      </c>
      <c r="AW57" s="62"/>
      <c r="AX57" s="62"/>
      <c r="AY57" s="63">
        <v>2005</v>
      </c>
      <c r="AZ57" s="65"/>
      <c r="BA57" s="87"/>
      <c r="BB57" s="87"/>
      <c r="BC57" s="87"/>
      <c r="BD57" s="87"/>
      <c r="BE57" s="87"/>
      <c r="BF57" s="87"/>
      <c r="BG57" s="87"/>
      <c r="BH57" s="87"/>
      <c r="BI57" s="87"/>
    </row>
    <row r="58" spans="1:176" ht="9.75" hidden="1" customHeight="1">
      <c r="M58" s="25" t="str">
        <f>IF(J57=O57,"○","×")</f>
        <v>○</v>
      </c>
      <c r="V58" s="25" t="str">
        <f>IF(S57=X57,"○","×")</f>
        <v>○</v>
      </c>
      <c r="AE58" s="25" t="str">
        <f>IF(AB57=AG57,"○","×")</f>
        <v>○</v>
      </c>
      <c r="AV58" s="63" t="s">
        <v>331</v>
      </c>
      <c r="AW58" s="62"/>
      <c r="AX58" s="62"/>
      <c r="AY58" s="63">
        <v>2006</v>
      </c>
    </row>
    <row r="59" spans="1:176" ht="9.75" hidden="1" customHeight="1">
      <c r="I59" s="14"/>
      <c r="J59" s="20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  <c r="AV59" s="63" t="s">
        <v>332</v>
      </c>
      <c r="AW59" s="62"/>
      <c r="AX59" s="62"/>
      <c r="AY59" s="63">
        <v>2007</v>
      </c>
    </row>
    <row r="60" spans="1:176" ht="9.75" hidden="1" customHeight="1">
      <c r="I60" s="14"/>
      <c r="J60" s="8"/>
      <c r="K60" s="8"/>
      <c r="L60" s="8"/>
      <c r="M60" s="8"/>
      <c r="N60" s="8"/>
      <c r="O60" s="8"/>
      <c r="P60" s="49"/>
      <c r="Q60" s="49"/>
      <c r="R60" s="49"/>
      <c r="S60" s="49"/>
      <c r="T60" s="49"/>
      <c r="U60" s="49"/>
      <c r="AV60" s="63" t="s">
        <v>333</v>
      </c>
      <c r="AW60" s="62"/>
      <c r="AX60" s="62"/>
      <c r="AY60" s="63">
        <v>2008</v>
      </c>
    </row>
    <row r="61" spans="1:176" ht="9.75" hidden="1" customHeight="1">
      <c r="I61" s="14"/>
      <c r="J61" s="8"/>
      <c r="K61" s="8"/>
      <c r="L61" s="8"/>
      <c r="M61" s="8"/>
      <c r="N61" s="8"/>
      <c r="O61" s="8"/>
      <c r="P61" s="49"/>
      <c r="Q61" s="49"/>
      <c r="R61" s="49"/>
      <c r="S61" s="49"/>
      <c r="T61" s="49"/>
      <c r="U61" s="49"/>
      <c r="AV61" s="63" t="s">
        <v>335</v>
      </c>
      <c r="AY61" s="63">
        <v>2009</v>
      </c>
    </row>
    <row r="62" spans="1:176" ht="9.75" hidden="1" customHeight="1">
      <c r="I62" s="14"/>
      <c r="J62" s="8"/>
      <c r="K62" s="8"/>
      <c r="L62" s="8"/>
      <c r="M62" s="8"/>
      <c r="N62" s="8"/>
      <c r="O62" s="8"/>
      <c r="P62" s="49"/>
      <c r="Q62" s="49"/>
      <c r="R62" s="49"/>
      <c r="S62" s="49"/>
      <c r="T62" s="49"/>
      <c r="U62" s="49"/>
      <c r="AV62" s="63" t="s">
        <v>336</v>
      </c>
    </row>
    <row r="63" spans="1:176" ht="9.75" hidden="1" customHeight="1">
      <c r="I63" s="1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AV63" s="63" t="s">
        <v>337</v>
      </c>
    </row>
    <row r="64" spans="1:176" ht="9.75" hidden="1" customHeight="1">
      <c r="I64" s="14"/>
      <c r="J64" s="37"/>
      <c r="K64" s="20"/>
      <c r="L64" s="8"/>
      <c r="M64" s="8"/>
      <c r="N64" s="8"/>
      <c r="O64" s="8"/>
      <c r="P64" s="8"/>
      <c r="Q64" s="8"/>
      <c r="R64" s="14"/>
      <c r="S64" s="14"/>
      <c r="T64" s="20"/>
      <c r="U64" s="20"/>
      <c r="AV64" s="63" t="s">
        <v>449</v>
      </c>
      <c r="AW64" s="3"/>
      <c r="AX64" s="3"/>
    </row>
    <row r="65" spans="9:50" ht="9.75" hidden="1" customHeight="1">
      <c r="I65" s="14"/>
      <c r="J65" s="37"/>
      <c r="K65" s="20"/>
      <c r="L65" s="4"/>
      <c r="M65" s="4"/>
      <c r="N65" s="4"/>
      <c r="O65" s="8"/>
      <c r="P65" s="8"/>
      <c r="Q65" s="8"/>
      <c r="R65" s="8"/>
      <c r="S65" s="8"/>
      <c r="T65" s="8"/>
      <c r="U65" s="20"/>
      <c r="AV65" s="63"/>
      <c r="AW65" s="3"/>
      <c r="AX65" s="3"/>
    </row>
    <row r="66" spans="9:50" ht="9.75" hidden="1" customHeight="1">
      <c r="I66" s="14"/>
      <c r="J66" s="37"/>
      <c r="K66" s="20"/>
      <c r="L66" s="8"/>
      <c r="M66" s="8"/>
      <c r="N66" s="8"/>
      <c r="O66" s="4"/>
      <c r="P66" s="4"/>
      <c r="Q66" s="4"/>
      <c r="R66" s="4"/>
      <c r="S66" s="50"/>
      <c r="T66" s="50"/>
      <c r="U66" s="41"/>
      <c r="AV66" s="63"/>
      <c r="AW66" s="3"/>
      <c r="AX66" s="3"/>
    </row>
    <row r="67" spans="9:50" ht="9.75" hidden="1" customHeight="1">
      <c r="I67" s="14"/>
      <c r="J67" s="37"/>
      <c r="K67" s="20"/>
      <c r="L67" s="8"/>
      <c r="M67" s="8"/>
      <c r="N67" s="8"/>
      <c r="O67" s="4"/>
      <c r="P67" s="4"/>
      <c r="Q67" s="4"/>
      <c r="R67" s="4"/>
      <c r="S67" s="50"/>
      <c r="T67" s="50"/>
      <c r="U67" s="41"/>
      <c r="AV67" s="63" t="s">
        <v>45</v>
      </c>
      <c r="AW67" s="3"/>
      <c r="AX67" s="3"/>
    </row>
    <row r="68" spans="9:50" ht="9.75" hidden="1" customHeight="1">
      <c r="I68" s="14"/>
      <c r="J68" s="37"/>
      <c r="K68" s="20"/>
      <c r="L68" s="8"/>
      <c r="M68" s="8"/>
      <c r="N68" s="8"/>
      <c r="O68" s="4"/>
      <c r="P68" s="4"/>
      <c r="Q68" s="4"/>
      <c r="R68" s="4"/>
      <c r="S68" s="50"/>
      <c r="T68" s="50"/>
      <c r="U68" s="41"/>
      <c r="AV68" s="63" t="s">
        <v>46</v>
      </c>
      <c r="AW68" s="3"/>
      <c r="AX68" s="3"/>
    </row>
    <row r="69" spans="9:50" ht="9.75" hidden="1" customHeight="1">
      <c r="I69" s="14"/>
      <c r="J69" s="37"/>
      <c r="K69" s="20"/>
      <c r="L69" s="8"/>
      <c r="M69" s="8"/>
      <c r="N69" s="8"/>
      <c r="O69" s="4"/>
      <c r="P69" s="4"/>
      <c r="Q69" s="4"/>
      <c r="R69" s="4"/>
      <c r="S69" s="50"/>
      <c r="T69" s="50"/>
      <c r="U69" s="41"/>
      <c r="AV69" s="63" t="s">
        <v>47</v>
      </c>
      <c r="AW69" s="3"/>
      <c r="AX69" s="3"/>
    </row>
    <row r="70" spans="9:50" ht="9.75" hidden="1" customHeight="1">
      <c r="I70" s="14"/>
      <c r="J70" s="37"/>
      <c r="K70" s="20"/>
      <c r="L70" s="8"/>
      <c r="M70" s="8"/>
      <c r="N70" s="8"/>
      <c r="O70" s="4"/>
      <c r="P70" s="4"/>
      <c r="Q70" s="4"/>
      <c r="R70" s="4"/>
      <c r="S70" s="50"/>
      <c r="T70" s="50"/>
      <c r="U70" s="41"/>
      <c r="AV70" s="63" t="s">
        <v>48</v>
      </c>
      <c r="AW70" s="3"/>
      <c r="AX70" s="3"/>
    </row>
    <row r="71" spans="9:50" ht="9.75" hidden="1" customHeight="1">
      <c r="I71" s="14"/>
      <c r="J71" s="37"/>
      <c r="K71" s="20"/>
      <c r="L71" s="8"/>
      <c r="M71" s="8"/>
      <c r="N71" s="8"/>
      <c r="O71" s="4"/>
      <c r="P71" s="4"/>
      <c r="Q71" s="4"/>
      <c r="R71" s="4"/>
      <c r="S71" s="50"/>
      <c r="T71" s="50"/>
      <c r="U71" s="41"/>
      <c r="AV71" s="63" t="s">
        <v>49</v>
      </c>
      <c r="AW71" s="3"/>
      <c r="AX71" s="3"/>
    </row>
    <row r="72" spans="9:50" ht="9.75" hidden="1" customHeight="1">
      <c r="I72" s="14"/>
      <c r="J72" s="37"/>
      <c r="K72" s="20"/>
      <c r="L72" s="67"/>
      <c r="M72" s="67"/>
      <c r="N72" s="67"/>
      <c r="O72" s="67"/>
      <c r="P72" s="67"/>
      <c r="Q72" s="67"/>
      <c r="R72" s="67"/>
      <c r="S72" s="67"/>
      <c r="T72" s="67"/>
      <c r="U72" s="68"/>
      <c r="AV72" s="63" t="s">
        <v>50</v>
      </c>
      <c r="AW72" s="3"/>
      <c r="AX72" s="3"/>
    </row>
    <row r="73" spans="9:50" ht="9.75" hidden="1" customHeight="1">
      <c r="I73" s="14"/>
      <c r="J73" s="37"/>
      <c r="K73" s="20"/>
      <c r="L73" s="67"/>
      <c r="M73" s="67"/>
      <c r="N73" s="67"/>
      <c r="O73" s="67"/>
      <c r="P73" s="67"/>
      <c r="Q73" s="67"/>
      <c r="R73" s="67"/>
      <c r="S73" s="67"/>
      <c r="T73" s="67"/>
      <c r="U73" s="68"/>
      <c r="AV73" s="63" t="s">
        <v>51</v>
      </c>
      <c r="AW73" s="3"/>
      <c r="AX73" s="3"/>
    </row>
    <row r="74" spans="9:50" ht="9.75" hidden="1" customHeight="1">
      <c r="I74" s="14"/>
      <c r="J74" s="37"/>
      <c r="K74" s="20"/>
      <c r="L74" s="8"/>
      <c r="M74" s="8"/>
      <c r="N74" s="8"/>
      <c r="O74" s="8"/>
      <c r="P74" s="8"/>
      <c r="Q74" s="8"/>
      <c r="R74" s="8"/>
      <c r="S74" s="8"/>
      <c r="T74" s="8"/>
      <c r="U74" s="14"/>
      <c r="AV74" s="63" t="s">
        <v>452</v>
      </c>
      <c r="AW74" s="3"/>
      <c r="AX74" s="3"/>
    </row>
    <row r="75" spans="9:50" ht="9.75" hidden="1" customHeight="1">
      <c r="I75" s="14"/>
      <c r="J75" s="37"/>
      <c r="K75" s="20"/>
      <c r="L75" s="20"/>
      <c r="M75" s="20"/>
      <c r="N75" s="20"/>
      <c r="O75" s="8"/>
      <c r="P75" s="8"/>
      <c r="Q75" s="8"/>
      <c r="R75" s="50"/>
      <c r="S75" s="50"/>
      <c r="T75" s="50"/>
      <c r="U75" s="50"/>
      <c r="AV75" s="63" t="s">
        <v>52</v>
      </c>
      <c r="AW75" s="3"/>
      <c r="AX75" s="3"/>
    </row>
    <row r="76" spans="9:50" ht="9.75" hidden="1" customHeight="1">
      <c r="I76" s="14"/>
      <c r="J76" s="37"/>
      <c r="K76" s="20"/>
      <c r="L76" s="51"/>
      <c r="M76" s="51"/>
      <c r="N76" s="51"/>
      <c r="O76" s="51"/>
      <c r="P76" s="51"/>
      <c r="Q76" s="51"/>
      <c r="R76" s="51"/>
      <c r="S76" s="51"/>
      <c r="T76" s="51"/>
      <c r="U76" s="14"/>
      <c r="AV76" s="63" t="s">
        <v>53</v>
      </c>
      <c r="AW76" s="3"/>
      <c r="AX76" s="3"/>
    </row>
    <row r="77" spans="9:50" ht="9.75" hidden="1" customHeight="1">
      <c r="I77" s="14"/>
      <c r="J77" s="37"/>
      <c r="K77" s="20"/>
      <c r="L77" s="42"/>
      <c r="M77" s="51"/>
      <c r="N77" s="51"/>
      <c r="O77" s="51"/>
      <c r="P77" s="51"/>
      <c r="Q77" s="51"/>
      <c r="R77" s="51"/>
      <c r="S77" s="51"/>
      <c r="T77" s="51"/>
      <c r="U77" s="14"/>
      <c r="AV77" s="63" t="s">
        <v>54</v>
      </c>
      <c r="AW77" s="3"/>
      <c r="AX77" s="3"/>
    </row>
    <row r="78" spans="9:50" ht="9.75" hidden="1" customHeight="1">
      <c r="I78" s="14"/>
      <c r="J78" s="37"/>
      <c r="K78" s="20"/>
      <c r="L78" s="42"/>
      <c r="M78" s="51"/>
      <c r="N78" s="51"/>
      <c r="O78" s="51"/>
      <c r="P78" s="51"/>
      <c r="Q78" s="51"/>
      <c r="R78" s="51"/>
      <c r="S78" s="51"/>
      <c r="T78" s="51"/>
      <c r="U78" s="14"/>
      <c r="AV78" s="63" t="s">
        <v>55</v>
      </c>
      <c r="AW78" s="3"/>
      <c r="AX78" s="3"/>
    </row>
    <row r="79" spans="9:50" ht="9.75" hidden="1" customHeight="1">
      <c r="I79" s="14"/>
      <c r="J79" s="37"/>
      <c r="K79" s="20"/>
      <c r="L79" s="42"/>
      <c r="M79" s="51"/>
      <c r="N79" s="51"/>
      <c r="O79" s="51"/>
      <c r="P79" s="51"/>
      <c r="Q79" s="51"/>
      <c r="R79" s="51"/>
      <c r="S79" s="51"/>
      <c r="T79" s="51"/>
      <c r="U79" s="14"/>
      <c r="AV79" s="63" t="s">
        <v>56</v>
      </c>
      <c r="AW79" s="3"/>
      <c r="AX79" s="3"/>
    </row>
    <row r="80" spans="9:50" ht="9.75" hidden="1" customHeight="1">
      <c r="I80" s="14"/>
      <c r="J80" s="37"/>
      <c r="K80" s="20"/>
      <c r="L80" s="43"/>
      <c r="M80" s="8"/>
      <c r="N80" s="8"/>
      <c r="O80" s="8"/>
      <c r="P80" s="8"/>
      <c r="Q80" s="8"/>
      <c r="R80" s="8"/>
      <c r="S80" s="8"/>
      <c r="T80" s="8"/>
      <c r="U80" s="14"/>
      <c r="AV80" s="63" t="s">
        <v>57</v>
      </c>
      <c r="AW80" s="3"/>
      <c r="AX80" s="3"/>
    </row>
    <row r="81" spans="9:50" ht="9.75" hidden="1" customHeight="1">
      <c r="I81" s="14"/>
      <c r="J81" s="37"/>
      <c r="K81" s="20"/>
      <c r="L81" s="14"/>
      <c r="M81" s="14"/>
      <c r="N81" s="14"/>
      <c r="O81" s="14"/>
      <c r="P81" s="14"/>
      <c r="Q81" s="14"/>
      <c r="R81" s="14"/>
      <c r="S81" s="14"/>
      <c r="T81" s="20"/>
      <c r="U81" s="20"/>
      <c r="AV81" s="63" t="s">
        <v>58</v>
      </c>
      <c r="AW81" s="3"/>
      <c r="AX81" s="3"/>
    </row>
    <row r="82" spans="9:50" ht="9.75" hidden="1" customHeight="1">
      <c r="I82" s="14"/>
      <c r="J82" s="37"/>
      <c r="K82" s="20"/>
      <c r="L82" s="14"/>
      <c r="M82" s="14"/>
      <c r="N82" s="14"/>
      <c r="O82" s="14"/>
      <c r="P82" s="14"/>
      <c r="Q82" s="14"/>
      <c r="R82" s="14"/>
      <c r="S82" s="14"/>
      <c r="T82" s="20"/>
      <c r="U82" s="20"/>
      <c r="AV82" s="63" t="s">
        <v>59</v>
      </c>
      <c r="AW82" s="3"/>
      <c r="AX82" s="3"/>
    </row>
    <row r="83" spans="9:50" ht="9.75" hidden="1" customHeight="1">
      <c r="I83" s="14"/>
      <c r="J83" s="37"/>
      <c r="K83" s="20"/>
      <c r="L83" s="14"/>
      <c r="M83" s="14"/>
      <c r="N83" s="14"/>
      <c r="O83" s="14"/>
      <c r="P83" s="14"/>
      <c r="Q83" s="14"/>
      <c r="R83" s="14"/>
      <c r="S83" s="14"/>
      <c r="T83" s="14"/>
      <c r="U83" s="14"/>
      <c r="AV83" s="63" t="s">
        <v>60</v>
      </c>
      <c r="AW83" s="3"/>
      <c r="AX83" s="3"/>
    </row>
    <row r="84" spans="9:50" ht="9.75" hidden="1" customHeight="1">
      <c r="I84" s="14"/>
      <c r="J84" s="37"/>
      <c r="K84" s="20"/>
      <c r="L84" s="14"/>
      <c r="M84" s="14"/>
      <c r="N84" s="14"/>
      <c r="O84" s="14"/>
      <c r="P84" s="14"/>
      <c r="Q84" s="14"/>
      <c r="R84" s="14"/>
      <c r="S84" s="14"/>
      <c r="T84" s="14"/>
      <c r="U84" s="14"/>
      <c r="AV84" s="63" t="s">
        <v>61</v>
      </c>
      <c r="AW84" s="3"/>
      <c r="AX84" s="3"/>
    </row>
    <row r="85" spans="9:50" ht="9.75" hidden="1" customHeight="1">
      <c r="I85" s="14"/>
      <c r="J85" s="37"/>
      <c r="K85" s="20"/>
      <c r="L85" s="14"/>
      <c r="M85" s="14"/>
      <c r="N85" s="14"/>
      <c r="O85" s="14"/>
      <c r="P85" s="14"/>
      <c r="Q85" s="14"/>
      <c r="R85" s="14"/>
      <c r="S85" s="14"/>
      <c r="T85" s="44"/>
      <c r="U85" s="44"/>
      <c r="AV85" s="63" t="s">
        <v>62</v>
      </c>
      <c r="AW85" s="3"/>
      <c r="AX85" s="3"/>
    </row>
    <row r="86" spans="9:50" ht="9.75" hidden="1" customHeight="1">
      <c r="I86" s="14"/>
      <c r="J86" s="37"/>
      <c r="K86" s="20"/>
      <c r="L86" s="52"/>
      <c r="M86" s="52"/>
      <c r="N86" s="52"/>
      <c r="O86" s="52"/>
      <c r="P86" s="52"/>
      <c r="Q86" s="52"/>
      <c r="R86" s="52"/>
      <c r="S86" s="52"/>
      <c r="T86" s="52"/>
      <c r="U86" s="52"/>
      <c r="AV86" s="63" t="s">
        <v>63</v>
      </c>
      <c r="AW86" s="3"/>
      <c r="AX86" s="3"/>
    </row>
    <row r="87" spans="9:50" ht="9.75" hidden="1" customHeight="1">
      <c r="I87" s="14"/>
      <c r="J87" s="37"/>
      <c r="K87" s="20"/>
      <c r="L87" s="45"/>
      <c r="M87" s="69"/>
      <c r="N87" s="69"/>
      <c r="O87" s="69"/>
      <c r="P87" s="69"/>
      <c r="Q87" s="69"/>
      <c r="R87" s="69"/>
      <c r="S87" s="69"/>
      <c r="T87" s="69"/>
      <c r="U87" s="69"/>
      <c r="AV87" s="63" t="s">
        <v>64</v>
      </c>
      <c r="AW87" s="3"/>
      <c r="AX87" s="3"/>
    </row>
    <row r="88" spans="9:50" ht="9.75" hidden="1" customHeight="1">
      <c r="I88" s="14"/>
      <c r="J88" s="37"/>
      <c r="K88" s="20"/>
      <c r="L88" s="46"/>
      <c r="M88" s="69"/>
      <c r="N88" s="69"/>
      <c r="O88" s="69"/>
      <c r="P88" s="69"/>
      <c r="Q88" s="69"/>
      <c r="R88" s="69"/>
      <c r="S88" s="69"/>
      <c r="T88" s="69"/>
      <c r="U88" s="69"/>
      <c r="AV88" s="63" t="s">
        <v>65</v>
      </c>
      <c r="AW88" s="3"/>
      <c r="AX88" s="3"/>
    </row>
    <row r="89" spans="9:50" ht="9.75" hidden="1" customHeight="1">
      <c r="I89" s="14"/>
      <c r="J89" s="37"/>
      <c r="K89" s="20"/>
      <c r="L89" s="46"/>
      <c r="M89" s="69"/>
      <c r="N89" s="69"/>
      <c r="O89" s="69"/>
      <c r="P89" s="69"/>
      <c r="Q89" s="69"/>
      <c r="R89" s="69"/>
      <c r="S89" s="69"/>
      <c r="T89" s="69"/>
      <c r="U89" s="69"/>
      <c r="AV89" s="63" t="s">
        <v>66</v>
      </c>
      <c r="AW89" s="3"/>
      <c r="AX89" s="3"/>
    </row>
    <row r="90" spans="9:50" ht="9.75" hidden="1" customHeight="1">
      <c r="I90" s="14"/>
      <c r="J90" s="37"/>
      <c r="K90" s="20"/>
      <c r="L90" s="45"/>
      <c r="M90" s="53"/>
      <c r="N90" s="53"/>
      <c r="O90" s="53"/>
      <c r="P90" s="53"/>
      <c r="Q90" s="53"/>
      <c r="R90" s="53"/>
      <c r="S90" s="53"/>
      <c r="T90" s="53"/>
      <c r="U90" s="53"/>
      <c r="AV90" s="63" t="s">
        <v>67</v>
      </c>
      <c r="AW90" s="3"/>
      <c r="AX90" s="3"/>
    </row>
    <row r="91" spans="9:50" ht="9.75" hidden="1" customHeight="1">
      <c r="I91" s="14"/>
      <c r="J91" s="37"/>
      <c r="K91" s="20"/>
      <c r="L91" s="45"/>
      <c r="M91" s="54"/>
      <c r="N91" s="54"/>
      <c r="O91" s="54"/>
      <c r="P91" s="54"/>
      <c r="Q91" s="54"/>
      <c r="R91" s="54"/>
      <c r="S91" s="54"/>
      <c r="T91" s="54"/>
      <c r="U91" s="54"/>
      <c r="AV91" s="63" t="s">
        <v>68</v>
      </c>
      <c r="AW91" s="3"/>
      <c r="AX91" s="3"/>
    </row>
    <row r="92" spans="9:50" ht="9.75" hidden="1" customHeight="1">
      <c r="I92" s="14"/>
      <c r="J92" s="37"/>
      <c r="K92" s="20"/>
      <c r="L92" s="47"/>
      <c r="M92" s="54"/>
      <c r="N92" s="54"/>
      <c r="O92" s="54"/>
      <c r="P92" s="54"/>
      <c r="Q92" s="54"/>
      <c r="R92" s="54"/>
      <c r="S92" s="54"/>
      <c r="T92" s="54"/>
      <c r="U92" s="54"/>
      <c r="AV92" s="63" t="s">
        <v>69</v>
      </c>
      <c r="AW92" s="3"/>
      <c r="AX92" s="3"/>
    </row>
    <row r="93" spans="9:50" ht="9.75" hidden="1" customHeight="1">
      <c r="I93" s="14"/>
      <c r="J93" s="37"/>
      <c r="K93" s="20"/>
      <c r="L93" s="47"/>
      <c r="M93" s="54"/>
      <c r="N93" s="54"/>
      <c r="O93" s="54"/>
      <c r="P93" s="54"/>
      <c r="Q93" s="54"/>
      <c r="R93" s="54"/>
      <c r="S93" s="54"/>
      <c r="T93" s="54"/>
      <c r="U93" s="54"/>
      <c r="AV93" s="63" t="s">
        <v>70</v>
      </c>
      <c r="AW93" s="3"/>
      <c r="AX93" s="3"/>
    </row>
    <row r="94" spans="9:50" ht="9.75" hidden="1" customHeight="1">
      <c r="I94" s="14"/>
      <c r="J94" s="37"/>
      <c r="K94" s="20"/>
      <c r="L94" s="47"/>
      <c r="M94" s="54"/>
      <c r="N94" s="54"/>
      <c r="O94" s="54"/>
      <c r="P94" s="54"/>
      <c r="Q94" s="54"/>
      <c r="R94" s="54"/>
      <c r="S94" s="54"/>
      <c r="T94" s="54"/>
      <c r="U94" s="54"/>
      <c r="AV94" s="63" t="s">
        <v>71</v>
      </c>
      <c r="AW94" s="3"/>
      <c r="AX94" s="3"/>
    </row>
    <row r="95" spans="9:50" ht="9.75" hidden="1" customHeight="1">
      <c r="I95" s="14"/>
      <c r="J95" s="37"/>
      <c r="K95" s="20"/>
      <c r="L95" s="47"/>
      <c r="M95" s="54"/>
      <c r="N95" s="54"/>
      <c r="O95" s="54"/>
      <c r="P95" s="54"/>
      <c r="Q95" s="54"/>
      <c r="R95" s="54"/>
      <c r="S95" s="54"/>
      <c r="T95" s="54"/>
      <c r="U95" s="54"/>
      <c r="AV95" s="63" t="s">
        <v>334</v>
      </c>
      <c r="AW95" s="3"/>
      <c r="AX95" s="3"/>
    </row>
    <row r="96" spans="9:50" ht="9.75" hidden="1" customHeight="1">
      <c r="I96" s="14"/>
      <c r="J96" s="37"/>
      <c r="K96" s="20"/>
      <c r="L96" s="47"/>
      <c r="M96" s="54"/>
      <c r="N96" s="54"/>
      <c r="O96" s="54"/>
      <c r="P96" s="54"/>
      <c r="Q96" s="54"/>
      <c r="R96" s="54"/>
      <c r="S96" s="54"/>
      <c r="T96" s="54"/>
      <c r="U96" s="54"/>
      <c r="AV96" s="63" t="s">
        <v>338</v>
      </c>
      <c r="AW96" s="3"/>
      <c r="AX96" s="3"/>
    </row>
    <row r="97" spans="9:50" ht="9.75" hidden="1" customHeight="1">
      <c r="I97" s="14"/>
      <c r="J97" s="37"/>
      <c r="K97" s="20"/>
      <c r="L97" s="20"/>
      <c r="M97" s="20"/>
      <c r="N97" s="20"/>
      <c r="O97" s="48"/>
      <c r="P97" s="44"/>
      <c r="Q97" s="44"/>
      <c r="R97" s="44"/>
      <c r="S97" s="44"/>
      <c r="T97" s="44"/>
      <c r="U97" s="44"/>
      <c r="AV97" s="63" t="s">
        <v>447</v>
      </c>
      <c r="AW97" s="3"/>
      <c r="AX97" s="3"/>
    </row>
    <row r="98" spans="9:50" ht="9.75" hidden="1" customHeight="1">
      <c r="I98" s="14"/>
      <c r="J98" s="37"/>
      <c r="K98" s="20"/>
      <c r="L98" s="14"/>
      <c r="M98" s="14"/>
      <c r="N98" s="14"/>
      <c r="O98" s="14"/>
      <c r="P98" s="14"/>
      <c r="Q98" s="44"/>
      <c r="R98" s="44"/>
      <c r="S98" s="44"/>
      <c r="T98" s="44"/>
      <c r="U98" s="44"/>
      <c r="AV98" s="63" t="s">
        <v>448</v>
      </c>
      <c r="AW98" s="3"/>
      <c r="AX98" s="3"/>
    </row>
    <row r="99" spans="9:50" ht="9.75" hidden="1" customHeight="1">
      <c r="I99" s="14"/>
      <c r="J99" s="37"/>
      <c r="K99" s="20"/>
      <c r="L99" s="8"/>
      <c r="M99" s="8"/>
      <c r="N99" s="8"/>
      <c r="O99" s="8"/>
      <c r="P99" s="8"/>
      <c r="Q99" s="14"/>
      <c r="R99" s="14"/>
      <c r="S99" s="14"/>
      <c r="T99" s="44"/>
      <c r="U99" s="44"/>
      <c r="AV99" s="63"/>
      <c r="AW99" s="3"/>
      <c r="AX99" s="3"/>
    </row>
    <row r="100" spans="9:50" ht="9.75" hidden="1" customHeight="1">
      <c r="I100" s="14"/>
      <c r="J100" s="37"/>
      <c r="K100" s="20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AV100" s="63"/>
      <c r="AW100" s="3"/>
      <c r="AX100" s="3"/>
    </row>
    <row r="101" spans="9:50" ht="9.75" hidden="1" customHeight="1">
      <c r="I101" s="14"/>
      <c r="J101" s="37"/>
      <c r="K101" s="20"/>
      <c r="L101" s="56"/>
      <c r="M101" s="57"/>
      <c r="N101" s="57"/>
      <c r="O101" s="57"/>
      <c r="P101" s="57"/>
      <c r="Q101" s="57"/>
      <c r="R101" s="57"/>
      <c r="S101" s="57"/>
      <c r="T101" s="57"/>
      <c r="U101" s="57"/>
      <c r="AV101" s="63"/>
      <c r="AW101" s="3"/>
      <c r="AX101" s="3"/>
    </row>
    <row r="102" spans="9:50" ht="9.75" hidden="1" customHeight="1">
      <c r="I102" s="14"/>
      <c r="J102" s="37"/>
      <c r="K102" s="20"/>
      <c r="L102" s="56"/>
      <c r="M102" s="58"/>
      <c r="N102" s="58"/>
      <c r="O102" s="57"/>
      <c r="P102" s="57"/>
      <c r="Q102" s="57"/>
      <c r="R102" s="57"/>
      <c r="S102" s="57"/>
      <c r="T102" s="57"/>
      <c r="U102" s="57"/>
      <c r="AV102" s="63"/>
      <c r="AW102" s="3"/>
      <c r="AX102" s="3"/>
    </row>
    <row r="103" spans="9:50" ht="9.75" hidden="1" customHeight="1">
      <c r="I103" s="14"/>
      <c r="J103" s="37"/>
      <c r="K103" s="20"/>
      <c r="L103" s="56"/>
      <c r="M103" s="58"/>
      <c r="N103" s="58"/>
      <c r="O103" s="57"/>
      <c r="P103" s="57"/>
      <c r="Q103" s="57"/>
      <c r="R103" s="57"/>
      <c r="S103" s="57"/>
      <c r="T103" s="57"/>
      <c r="U103" s="57"/>
      <c r="AV103" s="63"/>
      <c r="AW103" s="3"/>
      <c r="AX103" s="3"/>
    </row>
    <row r="104" spans="9:50" ht="9.75" hidden="1" customHeight="1">
      <c r="I104" s="14"/>
      <c r="J104" s="37"/>
      <c r="K104" s="20"/>
      <c r="L104" s="56"/>
      <c r="M104" s="58"/>
      <c r="N104" s="58"/>
      <c r="O104" s="57"/>
      <c r="P104" s="57"/>
      <c r="Q104" s="57"/>
      <c r="R104" s="57"/>
      <c r="S104" s="57"/>
      <c r="T104" s="57"/>
      <c r="U104" s="57"/>
      <c r="AV104" s="63"/>
      <c r="AW104" s="3"/>
      <c r="AX104" s="3"/>
    </row>
    <row r="105" spans="9:50" ht="9.75" hidden="1" customHeight="1">
      <c r="I105" s="14"/>
      <c r="J105" s="37"/>
      <c r="K105" s="20"/>
      <c r="L105" s="56"/>
      <c r="M105" s="57"/>
      <c r="N105" s="57"/>
      <c r="O105" s="57"/>
      <c r="P105" s="57"/>
      <c r="Q105" s="57"/>
      <c r="R105" s="57"/>
      <c r="S105" s="57"/>
      <c r="T105" s="57"/>
      <c r="U105" s="57"/>
      <c r="AV105" s="63"/>
      <c r="AW105" s="3"/>
      <c r="AX105" s="3"/>
    </row>
    <row r="106" spans="9:50" ht="9.75" hidden="1" customHeight="1">
      <c r="I106" s="14"/>
      <c r="J106" s="37"/>
      <c r="K106" s="20"/>
      <c r="L106" s="59"/>
      <c r="M106" s="59"/>
      <c r="N106" s="59"/>
      <c r="O106" s="60"/>
      <c r="P106" s="60"/>
      <c r="Q106" s="60"/>
      <c r="R106" s="60"/>
      <c r="S106" s="60"/>
      <c r="T106" s="60"/>
      <c r="U106" s="60"/>
      <c r="AV106" s="63"/>
      <c r="AW106" s="3"/>
      <c r="AX106" s="3"/>
    </row>
    <row r="107" spans="9:50" ht="9.75" hidden="1" customHeight="1">
      <c r="I107" s="14"/>
      <c r="J107" s="37"/>
      <c r="K107" s="20"/>
      <c r="L107" s="59"/>
      <c r="M107" s="59"/>
      <c r="N107" s="59"/>
      <c r="O107" s="60"/>
      <c r="P107" s="60"/>
      <c r="Q107" s="60"/>
      <c r="R107" s="60"/>
      <c r="S107" s="60"/>
      <c r="T107" s="60"/>
      <c r="U107" s="60"/>
      <c r="AV107" s="63"/>
      <c r="AW107" s="3"/>
      <c r="AX107" s="3"/>
    </row>
    <row r="108" spans="9:50" ht="9.75" hidden="1" customHeight="1">
      <c r="I108" s="14"/>
      <c r="J108" s="37"/>
      <c r="K108" s="20"/>
      <c r="L108" s="59"/>
      <c r="M108" s="59"/>
      <c r="N108" s="59"/>
      <c r="O108" s="60"/>
      <c r="P108" s="60"/>
      <c r="Q108" s="60"/>
      <c r="R108" s="60"/>
      <c r="S108" s="60"/>
      <c r="T108" s="60"/>
      <c r="U108" s="60"/>
      <c r="AV108" s="63"/>
      <c r="AW108" s="3"/>
      <c r="AX108" s="3"/>
    </row>
    <row r="109" spans="9:50" ht="9.75" hidden="1" customHeight="1">
      <c r="I109" s="14"/>
      <c r="J109" s="37"/>
      <c r="K109" s="20"/>
      <c r="L109" s="59"/>
      <c r="M109" s="59"/>
      <c r="N109" s="59"/>
      <c r="O109" s="60"/>
      <c r="P109" s="60"/>
      <c r="Q109" s="60"/>
      <c r="R109" s="60"/>
      <c r="S109" s="60"/>
      <c r="T109" s="60"/>
      <c r="U109" s="60"/>
      <c r="AV109" s="63"/>
      <c r="AW109" s="65"/>
      <c r="AX109" s="65"/>
    </row>
    <row r="110" spans="9:50" ht="9.75" hidden="1" customHeight="1">
      <c r="I110" s="14"/>
      <c r="J110" s="14"/>
      <c r="K110" s="40"/>
      <c r="L110" s="40"/>
      <c r="M110" s="40"/>
      <c r="N110" s="40"/>
      <c r="O110" s="40"/>
      <c r="P110" s="40"/>
      <c r="Q110" s="40"/>
      <c r="R110" s="40"/>
      <c r="S110" s="14"/>
      <c r="T110" s="40"/>
      <c r="U110" s="40"/>
      <c r="AV110" s="63"/>
      <c r="AW110" s="65"/>
      <c r="AX110" s="65"/>
    </row>
    <row r="111" spans="9:50" ht="9.75" hidden="1" customHeight="1">
      <c r="I111" s="14"/>
      <c r="J111" s="14"/>
      <c r="K111" s="40"/>
      <c r="L111" s="40"/>
      <c r="M111" s="40"/>
      <c r="N111" s="40"/>
      <c r="O111" s="40"/>
      <c r="P111" s="40"/>
      <c r="Q111" s="40"/>
      <c r="R111" s="40"/>
      <c r="S111" s="14"/>
      <c r="T111" s="40"/>
      <c r="U111" s="40"/>
      <c r="AV111" s="63"/>
      <c r="AW111" s="65"/>
      <c r="AX111" s="65"/>
    </row>
    <row r="112" spans="9:50" ht="9.75" hidden="1" customHeight="1">
      <c r="AV112" s="63" t="s">
        <v>72</v>
      </c>
      <c r="AW112" s="3"/>
    </row>
    <row r="113" spans="48:49" ht="9.75" hidden="1" customHeight="1">
      <c r="AV113" s="63" t="s">
        <v>73</v>
      </c>
      <c r="AW113" s="3"/>
    </row>
    <row r="114" spans="48:49" ht="9.75" hidden="1" customHeight="1">
      <c r="AV114" s="63" t="s">
        <v>74</v>
      </c>
      <c r="AW114" s="3"/>
    </row>
    <row r="115" spans="48:49" ht="9.75" hidden="1" customHeight="1">
      <c r="AV115" s="63" t="s">
        <v>75</v>
      </c>
      <c r="AW115" s="3"/>
    </row>
    <row r="116" spans="48:49" ht="9.75" hidden="1" customHeight="1">
      <c r="AV116" s="63" t="s">
        <v>76</v>
      </c>
      <c r="AW116" s="3"/>
    </row>
    <row r="117" spans="48:49" ht="9.75" hidden="1" customHeight="1">
      <c r="AV117" s="63" t="s">
        <v>77</v>
      </c>
      <c r="AW117" s="3"/>
    </row>
    <row r="118" spans="48:49" ht="9.75" hidden="1" customHeight="1">
      <c r="AV118" s="63" t="s">
        <v>78</v>
      </c>
      <c r="AW118" s="3"/>
    </row>
    <row r="119" spans="48:49" ht="9.75" hidden="1" customHeight="1">
      <c r="AV119" s="63" t="s">
        <v>79</v>
      </c>
      <c r="AW119" s="3"/>
    </row>
    <row r="120" spans="48:49" ht="9.75" hidden="1" customHeight="1">
      <c r="AV120" s="63" t="s">
        <v>80</v>
      </c>
      <c r="AW120" s="3"/>
    </row>
    <row r="121" spans="48:49" ht="9.75" hidden="1" customHeight="1">
      <c r="AV121" s="63" t="s">
        <v>81</v>
      </c>
      <c r="AW121" s="3"/>
    </row>
    <row r="122" spans="48:49" ht="9.75" hidden="1" customHeight="1">
      <c r="AV122" s="63" t="s">
        <v>82</v>
      </c>
      <c r="AW122" s="3"/>
    </row>
    <row r="123" spans="48:49" ht="9.75" hidden="1" customHeight="1">
      <c r="AV123" s="63" t="s">
        <v>83</v>
      </c>
      <c r="AW123" s="3"/>
    </row>
    <row r="124" spans="48:49" ht="9.75" hidden="1" customHeight="1">
      <c r="AV124" s="63" t="s">
        <v>84</v>
      </c>
      <c r="AW124" s="3"/>
    </row>
    <row r="125" spans="48:49" ht="9.75" hidden="1" customHeight="1">
      <c r="AV125" s="63" t="s">
        <v>85</v>
      </c>
      <c r="AW125" s="3"/>
    </row>
    <row r="126" spans="48:49" ht="9.75" hidden="1" customHeight="1">
      <c r="AV126" s="63" t="s">
        <v>86</v>
      </c>
      <c r="AW126" s="3"/>
    </row>
    <row r="127" spans="48:49" ht="9.75" hidden="1" customHeight="1">
      <c r="AV127" s="63" t="s">
        <v>87</v>
      </c>
      <c r="AW127" s="3"/>
    </row>
    <row r="128" spans="48:49" ht="9.75" hidden="1" customHeight="1">
      <c r="AV128" s="63" t="s">
        <v>88</v>
      </c>
      <c r="AW128" s="3"/>
    </row>
    <row r="129" spans="48:49" ht="9.75" hidden="1" customHeight="1">
      <c r="AV129" s="63" t="s">
        <v>89</v>
      </c>
      <c r="AW129" s="3"/>
    </row>
    <row r="130" spans="48:49" ht="9.75" hidden="1" customHeight="1">
      <c r="AV130" s="63" t="s">
        <v>90</v>
      </c>
      <c r="AW130" s="3"/>
    </row>
    <row r="131" spans="48:49" ht="9.75" hidden="1" customHeight="1">
      <c r="AV131" s="63" t="s">
        <v>91</v>
      </c>
      <c r="AW131" s="3"/>
    </row>
    <row r="132" spans="48:49" ht="9.75" hidden="1" customHeight="1">
      <c r="AV132" s="63" t="s">
        <v>92</v>
      </c>
      <c r="AW132" s="3"/>
    </row>
    <row r="133" spans="48:49" ht="9.75" hidden="1" customHeight="1">
      <c r="AV133" s="63" t="s">
        <v>93</v>
      </c>
      <c r="AW133" s="3"/>
    </row>
    <row r="134" spans="48:49" ht="9.75" hidden="1" customHeight="1">
      <c r="AV134" s="63" t="s">
        <v>94</v>
      </c>
      <c r="AW134" s="3"/>
    </row>
    <row r="135" spans="48:49" ht="9.75" hidden="1" customHeight="1">
      <c r="AV135" s="63" t="s">
        <v>95</v>
      </c>
      <c r="AW135" s="3"/>
    </row>
    <row r="136" spans="48:49" ht="9.75" hidden="1" customHeight="1">
      <c r="AV136" s="63" t="s">
        <v>96</v>
      </c>
      <c r="AW136" s="3"/>
    </row>
    <row r="137" spans="48:49" ht="9.75" hidden="1" customHeight="1">
      <c r="AV137" s="63" t="s">
        <v>97</v>
      </c>
      <c r="AW137" s="3"/>
    </row>
    <row r="138" spans="48:49" ht="9.75" hidden="1" customHeight="1">
      <c r="AV138" s="63" t="s">
        <v>98</v>
      </c>
      <c r="AW138" s="3"/>
    </row>
    <row r="139" spans="48:49" ht="9.75" hidden="1" customHeight="1">
      <c r="AV139" s="63" t="s">
        <v>99</v>
      </c>
      <c r="AW139" s="3"/>
    </row>
    <row r="140" spans="48:49" ht="9.75" hidden="1" customHeight="1">
      <c r="AV140" s="63" t="s">
        <v>100</v>
      </c>
      <c r="AW140" s="3"/>
    </row>
    <row r="141" spans="48:49" ht="9.75" hidden="1" customHeight="1">
      <c r="AV141" s="63" t="s">
        <v>329</v>
      </c>
      <c r="AW141" s="3"/>
    </row>
    <row r="142" spans="48:49" ht="9.75" hidden="1" customHeight="1">
      <c r="AV142" s="63" t="s">
        <v>339</v>
      </c>
      <c r="AW142" s="3"/>
    </row>
    <row r="143" spans="48:49" ht="9.75" hidden="1" customHeight="1">
      <c r="AV143" s="63" t="s">
        <v>341</v>
      </c>
      <c r="AW143" s="3"/>
    </row>
    <row r="144" spans="48:49" ht="9.75" hidden="1" customHeight="1">
      <c r="AV144" s="63"/>
      <c r="AW144" s="3"/>
    </row>
    <row r="145" spans="48:49" ht="9.75" hidden="1" customHeight="1">
      <c r="AV145" s="63"/>
      <c r="AW145" s="3"/>
    </row>
    <row r="146" spans="48:49" ht="9.75" hidden="1" customHeight="1">
      <c r="AV146" s="63" t="s">
        <v>101</v>
      </c>
      <c r="AW146" s="3"/>
    </row>
    <row r="147" spans="48:49" ht="9.75" hidden="1" customHeight="1">
      <c r="AV147" s="63" t="s">
        <v>102</v>
      </c>
      <c r="AW147" s="3"/>
    </row>
    <row r="148" spans="48:49" ht="9.75" hidden="1" customHeight="1">
      <c r="AV148" s="63" t="s">
        <v>103</v>
      </c>
      <c r="AW148" s="3"/>
    </row>
    <row r="149" spans="48:49" ht="9.75" hidden="1" customHeight="1">
      <c r="AV149" s="63" t="s">
        <v>104</v>
      </c>
      <c r="AW149" s="3"/>
    </row>
    <row r="150" spans="48:49" ht="9.75" hidden="1" customHeight="1">
      <c r="AV150" s="63" t="s">
        <v>105</v>
      </c>
      <c r="AW150" s="3"/>
    </row>
    <row r="151" spans="48:49" ht="9.75" hidden="1" customHeight="1">
      <c r="AV151" s="63" t="s">
        <v>106</v>
      </c>
      <c r="AW151" s="3"/>
    </row>
    <row r="152" spans="48:49" ht="9.75" hidden="1" customHeight="1">
      <c r="AV152" s="63" t="s">
        <v>107</v>
      </c>
      <c r="AW152" s="3"/>
    </row>
    <row r="153" spans="48:49" ht="9.75" hidden="1" customHeight="1">
      <c r="AV153" s="63" t="s">
        <v>108</v>
      </c>
      <c r="AW153" s="3"/>
    </row>
    <row r="154" spans="48:49" ht="9.75" hidden="1" customHeight="1">
      <c r="AV154" s="63" t="s">
        <v>109</v>
      </c>
      <c r="AW154" s="3"/>
    </row>
    <row r="155" spans="48:49" ht="9.75" hidden="1" customHeight="1">
      <c r="AV155" s="63" t="s">
        <v>110</v>
      </c>
      <c r="AW155" s="3"/>
    </row>
    <row r="156" spans="48:49" ht="9.75" hidden="1" customHeight="1">
      <c r="AV156" s="63" t="s">
        <v>111</v>
      </c>
      <c r="AW156" s="3"/>
    </row>
    <row r="157" spans="48:49" ht="9.75" hidden="1" customHeight="1">
      <c r="AV157" s="63" t="s">
        <v>112</v>
      </c>
    </row>
    <row r="158" spans="48:49" ht="9.75" hidden="1" customHeight="1">
      <c r="AV158" s="63" t="s">
        <v>113</v>
      </c>
    </row>
    <row r="159" spans="48:49" ht="9.75" hidden="1" customHeight="1">
      <c r="AV159" s="63" t="s">
        <v>114</v>
      </c>
    </row>
    <row r="160" spans="48:49" ht="9.75" hidden="1" customHeight="1">
      <c r="AV160" s="63" t="s">
        <v>115</v>
      </c>
    </row>
    <row r="161" spans="48:48" ht="9.75" hidden="1" customHeight="1">
      <c r="AV161" s="63" t="s">
        <v>340</v>
      </c>
    </row>
    <row r="162" spans="48:48" ht="9.75" hidden="1" customHeight="1">
      <c r="AV162" s="63" t="s">
        <v>116</v>
      </c>
    </row>
    <row r="163" spans="48:48" ht="9.75" hidden="1" customHeight="1">
      <c r="AV163" s="63" t="s">
        <v>117</v>
      </c>
    </row>
    <row r="164" spans="48:48" ht="9.75" hidden="1" customHeight="1">
      <c r="AV164" s="63" t="s">
        <v>140</v>
      </c>
    </row>
    <row r="165" spans="48:48" ht="9.75" hidden="1" customHeight="1">
      <c r="AV165" s="62"/>
    </row>
    <row r="166" spans="48:48" ht="9.75" hidden="1" customHeight="1">
      <c r="AV166" s="62"/>
    </row>
    <row r="167" spans="48:48" ht="9.75" hidden="1" customHeight="1">
      <c r="AV167" s="62"/>
    </row>
    <row r="168" spans="48:48" hidden="1">
      <c r="AV168" s="62"/>
    </row>
    <row r="169" spans="48:48" hidden="1">
      <c r="AV169" s="62"/>
    </row>
    <row r="170" spans="48:48" hidden="1">
      <c r="AV170" s="62"/>
    </row>
    <row r="171" spans="48:48" hidden="1">
      <c r="AV171" s="62"/>
    </row>
    <row r="172" spans="48:48" hidden="1">
      <c r="AV172" s="62"/>
    </row>
    <row r="173" spans="48:48" hidden="1">
      <c r="AV173" s="62"/>
    </row>
    <row r="174" spans="48:48" hidden="1">
      <c r="AV174" s="62"/>
    </row>
    <row r="175" spans="48:48" hidden="1">
      <c r="AV175" s="62"/>
    </row>
    <row r="176" spans="48:48" hidden="1">
      <c r="AV176" s="62"/>
    </row>
    <row r="177" spans="48:48" hidden="1">
      <c r="AV177" s="62"/>
    </row>
    <row r="178" spans="48:48" hidden="1">
      <c r="AV178" s="62"/>
    </row>
    <row r="179" spans="48:48" hidden="1">
      <c r="AV179" s="62"/>
    </row>
    <row r="180" spans="48:48" hidden="1">
      <c r="AV180" s="62"/>
    </row>
    <row r="181" spans="48:48" hidden="1">
      <c r="AV181" s="62"/>
    </row>
    <row r="182" spans="48:48" hidden="1">
      <c r="AV182" s="62"/>
    </row>
    <row r="183" spans="48:48" hidden="1">
      <c r="AV183" s="62"/>
    </row>
    <row r="184" spans="48:48" hidden="1">
      <c r="AV184" s="62"/>
    </row>
    <row r="185" spans="48:48" hidden="1">
      <c r="AV185" s="62"/>
    </row>
    <row r="186" spans="48:48" hidden="1">
      <c r="AV186" s="62"/>
    </row>
    <row r="187" spans="48:48" hidden="1">
      <c r="AV187" s="62"/>
    </row>
    <row r="188" spans="48:48" hidden="1">
      <c r="AV188" s="62"/>
    </row>
  </sheetData>
  <sheetProtection selectLockedCells="1"/>
  <mergeCells count="40">
    <mergeCell ref="A1:E1"/>
    <mergeCell ref="A4:B4"/>
    <mergeCell ref="C4:E4"/>
    <mergeCell ref="J3:M3"/>
    <mergeCell ref="A3:B3"/>
    <mergeCell ref="C3:E3"/>
    <mergeCell ref="H1:M1"/>
    <mergeCell ref="AK3:AL4"/>
    <mergeCell ref="AB1:AL1"/>
    <mergeCell ref="S1:AA1"/>
    <mergeCell ref="G6:M6"/>
    <mergeCell ref="H3:I3"/>
    <mergeCell ref="S3:Z3"/>
    <mergeCell ref="AA3:AI3"/>
    <mergeCell ref="AA4:AB4"/>
    <mergeCell ref="H4:I4"/>
    <mergeCell ref="J4:M4"/>
    <mergeCell ref="AA6:AB6"/>
    <mergeCell ref="H5:I5"/>
    <mergeCell ref="A8:B8"/>
    <mergeCell ref="C8:E8"/>
    <mergeCell ref="AK5:AL9"/>
    <mergeCell ref="A5:B5"/>
    <mergeCell ref="C5:E5"/>
    <mergeCell ref="A9:E9"/>
    <mergeCell ref="A7:B7"/>
    <mergeCell ref="G7:M9"/>
    <mergeCell ref="J5:M5"/>
    <mergeCell ref="AA5:AB5"/>
    <mergeCell ref="C7:E7"/>
    <mergeCell ref="A6:B6"/>
    <mergeCell ref="C6:E6"/>
    <mergeCell ref="BE11:BF11"/>
    <mergeCell ref="K11:R11"/>
    <mergeCell ref="AA7:AB7"/>
    <mergeCell ref="AA8:AB8"/>
    <mergeCell ref="AA9:AB9"/>
    <mergeCell ref="T11:AA11"/>
    <mergeCell ref="AC11:AJ11"/>
    <mergeCell ref="BB8:BD10"/>
  </mergeCells>
  <phoneticPr fontId="2"/>
  <conditionalFormatting sqref="A13:B13">
    <cfRule type="expression" dxfId="73" priority="100">
      <formula>$C13="女"</formula>
    </cfRule>
  </conditionalFormatting>
  <conditionalFormatting sqref="O56:P56">
    <cfRule type="expression" dxfId="72" priority="99">
      <formula>$C56="女"</formula>
    </cfRule>
  </conditionalFormatting>
  <conditionalFormatting sqref="O13:P13">
    <cfRule type="expression" dxfId="71" priority="98">
      <formula>$C13="女"</formula>
    </cfRule>
  </conditionalFormatting>
  <conditionalFormatting sqref="O14:P14">
    <cfRule type="expression" dxfId="70" priority="97">
      <formula>$C14="女"</formula>
    </cfRule>
  </conditionalFormatting>
  <conditionalFormatting sqref="O15:P15">
    <cfRule type="expression" dxfId="69" priority="96">
      <formula>$C15="女"</formula>
    </cfRule>
  </conditionalFormatting>
  <conditionalFormatting sqref="L56">
    <cfRule type="expression" dxfId="68" priority="95">
      <formula>$C56="女"</formula>
    </cfRule>
  </conditionalFormatting>
  <conditionalFormatting sqref="L13">
    <cfRule type="expression" dxfId="67" priority="94">
      <formula>$C13="女"</formula>
    </cfRule>
  </conditionalFormatting>
  <conditionalFormatting sqref="L14">
    <cfRule type="expression" dxfId="66" priority="93">
      <formula>$C14="女"</formula>
    </cfRule>
  </conditionalFormatting>
  <conditionalFormatting sqref="L15">
    <cfRule type="expression" dxfId="65" priority="92">
      <formula>$C15="女"</formula>
    </cfRule>
  </conditionalFormatting>
  <conditionalFormatting sqref="M56:N56">
    <cfRule type="expression" dxfId="64" priority="91">
      <formula>$C56="女"</formula>
    </cfRule>
  </conditionalFormatting>
  <conditionalFormatting sqref="M13:N13">
    <cfRule type="expression" dxfId="63" priority="90">
      <formula>$C13="女"</formula>
    </cfRule>
  </conditionalFormatting>
  <conditionalFormatting sqref="M14:N14">
    <cfRule type="expression" dxfId="62" priority="89">
      <formula>$C14="女"</formula>
    </cfRule>
  </conditionalFormatting>
  <conditionalFormatting sqref="M15:N15">
    <cfRule type="expression" dxfId="61" priority="88">
      <formula>$C15="女"</formula>
    </cfRule>
  </conditionalFormatting>
  <conditionalFormatting sqref="T13">
    <cfRule type="expression" dxfId="60" priority="86">
      <formula>$C13="女"</formula>
    </cfRule>
  </conditionalFormatting>
  <conditionalFormatting sqref="T14">
    <cfRule type="expression" dxfId="59" priority="85">
      <formula>$C14="女"</formula>
    </cfRule>
  </conditionalFormatting>
  <conditionalFormatting sqref="T15">
    <cfRule type="expression" dxfId="58" priority="84">
      <formula>$C15="女"</formula>
    </cfRule>
  </conditionalFormatting>
  <conditionalFormatting sqref="X56:Y56">
    <cfRule type="expression" dxfId="57" priority="83">
      <formula>$C56="女"</formula>
    </cfRule>
  </conditionalFormatting>
  <conditionalFormatting sqref="X13:Y13">
    <cfRule type="expression" dxfId="56" priority="82">
      <formula>$C13="女"</formula>
    </cfRule>
  </conditionalFormatting>
  <conditionalFormatting sqref="X14:Y14">
    <cfRule type="expression" dxfId="55" priority="81">
      <formula>$C14="女"</formula>
    </cfRule>
  </conditionalFormatting>
  <conditionalFormatting sqref="X15:Y15">
    <cfRule type="expression" dxfId="54" priority="80">
      <formula>$C15="女"</formula>
    </cfRule>
  </conditionalFormatting>
  <conditionalFormatting sqref="U56">
    <cfRule type="expression" dxfId="53" priority="79">
      <formula>$C56="女"</formula>
    </cfRule>
  </conditionalFormatting>
  <conditionalFormatting sqref="U13">
    <cfRule type="expression" dxfId="52" priority="78">
      <formula>$C13="女"</formula>
    </cfRule>
  </conditionalFormatting>
  <conditionalFormatting sqref="U14">
    <cfRule type="expression" dxfId="51" priority="77">
      <formula>$C14="女"</formula>
    </cfRule>
  </conditionalFormatting>
  <conditionalFormatting sqref="U15">
    <cfRule type="expression" dxfId="50" priority="76">
      <formula>$C15="女"</formula>
    </cfRule>
  </conditionalFormatting>
  <conditionalFormatting sqref="V56:W56">
    <cfRule type="expression" dxfId="49" priority="75">
      <formula>$C56="女"</formula>
    </cfRule>
  </conditionalFormatting>
  <conditionalFormatting sqref="V13:W13">
    <cfRule type="expression" dxfId="48" priority="74">
      <formula>$C13="女"</formula>
    </cfRule>
  </conditionalFormatting>
  <conditionalFormatting sqref="V14:W14">
    <cfRule type="expression" dxfId="47" priority="73">
      <formula>$C14="女"</formula>
    </cfRule>
  </conditionalFormatting>
  <conditionalFormatting sqref="V15:W15">
    <cfRule type="expression" dxfId="46" priority="72">
      <formula>$C15="女"</formula>
    </cfRule>
  </conditionalFormatting>
  <conditionalFormatting sqref="AC13">
    <cfRule type="expression" dxfId="45" priority="70">
      <formula>$C13="女"</formula>
    </cfRule>
  </conditionalFormatting>
  <conditionalFormatting sqref="AC14">
    <cfRule type="expression" dxfId="44" priority="69">
      <formula>$C14="女"</formula>
    </cfRule>
  </conditionalFormatting>
  <conditionalFormatting sqref="AC15">
    <cfRule type="expression" dxfId="43" priority="68">
      <formula>$C15="女"</formula>
    </cfRule>
  </conditionalFormatting>
  <conditionalFormatting sqref="AG56:AH56">
    <cfRule type="expression" dxfId="42" priority="67">
      <formula>$C56="女"</formula>
    </cfRule>
  </conditionalFormatting>
  <conditionalFormatting sqref="AG13:AH13">
    <cfRule type="expression" dxfId="41" priority="66">
      <formula>$C13="女"</formula>
    </cfRule>
  </conditionalFormatting>
  <conditionalFormatting sqref="AG14:AH14">
    <cfRule type="expression" dxfId="40" priority="65">
      <formula>$C14="女"</formula>
    </cfRule>
  </conditionalFormatting>
  <conditionalFormatting sqref="AG15:AH15">
    <cfRule type="expression" dxfId="39" priority="64">
      <formula>$C15="女"</formula>
    </cfRule>
  </conditionalFormatting>
  <conditionalFormatting sqref="AD56">
    <cfRule type="expression" dxfId="38" priority="63">
      <formula>$C56="女"</formula>
    </cfRule>
  </conditionalFormatting>
  <conditionalFormatting sqref="AD13">
    <cfRule type="expression" dxfId="37" priority="62">
      <formula>$C13="女"</formula>
    </cfRule>
  </conditionalFormatting>
  <conditionalFormatting sqref="AD14">
    <cfRule type="expression" dxfId="36" priority="61">
      <formula>$C14="女"</formula>
    </cfRule>
  </conditionalFormatting>
  <conditionalFormatting sqref="AD15">
    <cfRule type="expression" dxfId="35" priority="60">
      <formula>$C15="女"</formula>
    </cfRule>
  </conditionalFormatting>
  <conditionalFormatting sqref="AE56:AF56">
    <cfRule type="expression" dxfId="34" priority="59">
      <formula>$C56="女"</formula>
    </cfRule>
  </conditionalFormatting>
  <conditionalFormatting sqref="AE13:AF13">
    <cfRule type="expression" dxfId="33" priority="58">
      <formula>$C13="女"</formula>
    </cfRule>
  </conditionalFormatting>
  <conditionalFormatting sqref="AE14:AF14">
    <cfRule type="expression" dxfId="32" priority="57">
      <formula>$C14="女"</formula>
    </cfRule>
  </conditionalFormatting>
  <conditionalFormatting sqref="AE15:AF15">
    <cfRule type="expression" dxfId="31" priority="56">
      <formula>$C15="女"</formula>
    </cfRule>
  </conditionalFormatting>
  <conditionalFormatting sqref="O16:P16 O18:P18 O20:P20 O22:P22 O24:P24 O26:P26 O28:P28 O30:P30 O32:P32 O34:P34 O36:P36 O38:P38 O40:P40 O42:P42 O44:P44 O46:P46 O48:P48 O50:P50 O52:P52 O54:P54">
    <cfRule type="expression" dxfId="30" priority="54">
      <formula>$C16="女"</formula>
    </cfRule>
  </conditionalFormatting>
  <conditionalFormatting sqref="O17:P17 O19:P19 O21:P21 O23:P23 O25:P25 O27:P27 O29:P29 O31:P31 O33:P33 O35:P35 O37:P37 O39:P39 O41:P41 O43:P43 O45:P45 O47:P47 O49:P49 O51:P51 O53:P53 O55:P55">
    <cfRule type="expression" dxfId="29" priority="53">
      <formula>$C17="女"</formula>
    </cfRule>
  </conditionalFormatting>
  <conditionalFormatting sqref="L16 L18 L20 L22 L24 L26 L28 L30 L32 L34 L36 L38 L40 L42 L44 L46 L48 L50 L52 L54">
    <cfRule type="expression" dxfId="28" priority="52">
      <formula>$C16="女"</formula>
    </cfRule>
  </conditionalFormatting>
  <conditionalFormatting sqref="L17 L19 L21 L23 L25 L27 L29 L31 L33 L35 L37 L39 L41 L43 L45 L47 L49 L51 L53 L55">
    <cfRule type="expression" dxfId="27" priority="51">
      <formula>$C17="女"</formula>
    </cfRule>
  </conditionalFormatting>
  <conditionalFormatting sqref="M16:N16 M18:N18 M20:N20 M22:N22 M24:N24 M26:N26 M28:N28 M30:N30 M32:N32 M34:N34 M36:N36 M38:N38 M40:N40 M42:N42 M44:N44 M46:N46 M48:N48 M50:N50 M52:N52 M54:N54">
    <cfRule type="expression" dxfId="26" priority="50">
      <formula>$C16="女"</formula>
    </cfRule>
  </conditionalFormatting>
  <conditionalFormatting sqref="M17:N17 M19:N19 M21:N21 M23:N23 M25:N25 M27:N27 M29:N29 M31:N31 M33:N33 M35:N35 M37:N37 M39:N39 M41:N41 M43:N43 M45:N45 M47:N47 M49:N49 M51:N51 M53:N53 M55:N55">
    <cfRule type="expression" dxfId="25" priority="49">
      <formula>$C17="女"</formula>
    </cfRule>
  </conditionalFormatting>
  <conditionalFormatting sqref="T16 T18 T20 T22 T24 T26 T28 T30 T32 T34 T36 T38 T40 T42 T44 T46 T48 T50 T52 T54">
    <cfRule type="expression" dxfId="24" priority="48">
      <formula>$C16="女"</formula>
    </cfRule>
  </conditionalFormatting>
  <conditionalFormatting sqref="T17 T19 T21 T23 T25 T27 T29 T31 T33 T35 T37 T39 T41 T43 T45 T47 T49 T51 T53 T55">
    <cfRule type="expression" dxfId="23" priority="47">
      <formula>$C17="女"</formula>
    </cfRule>
  </conditionalFormatting>
  <conditionalFormatting sqref="X16:Y16 X18:Y18 X20:Y20 X22:Y22 X24:Y24 X26:Y26 X28:Y28 X30:Y30 X32:Y32 X34:Y34 X36:Y36 X38:Y38 X40:Y40 X42:Y42 X44:Y44 X46:Y46 X48:Y48 X50:Y50 X52:Y52 X54:Y54">
    <cfRule type="expression" dxfId="22" priority="46">
      <formula>$C16="女"</formula>
    </cfRule>
  </conditionalFormatting>
  <conditionalFormatting sqref="X17:Y17 X19:Y19 X21:Y21 X23:Y23 X25:Y25 X27:Y27 X29:Y29 X31:Y31 X33:Y33 X35:Y35 X37:Y37 X39:Y39 X41:Y41 X43:Y43 X45:Y45 X47:Y47 X49:Y49 X51:Y51 X53:Y53 X55:Y55">
    <cfRule type="expression" dxfId="21" priority="45">
      <formula>$C17="女"</formula>
    </cfRule>
  </conditionalFormatting>
  <conditionalFormatting sqref="U16 U18 U20 U22 U24 U26 U28 U30 U32 U34 U36 U38 U40 U42 U44 U46 U48 U50 U52 U54">
    <cfRule type="expression" dxfId="20" priority="44">
      <formula>$C16="女"</formula>
    </cfRule>
  </conditionalFormatting>
  <conditionalFormatting sqref="U17 U19 U21 U23 U25 U27 U29 U31 U33 U35 U37 U39 U41 U43 U45 U47 U49 U51 U53 U55">
    <cfRule type="expression" dxfId="19" priority="43">
      <formula>$C17="女"</formula>
    </cfRule>
  </conditionalFormatting>
  <conditionalFormatting sqref="V16:W16 V18:W18 V20:W20 V22:W22 V24:W24 V26:W26 V28:W28 V30:W30 V32:W32 V34:W34 V36:W36 V38:W38 V40:W40 V42:W42 V44:W44 V46:W46 V48:W48 V50:W50 V52:W52 V54:W54">
    <cfRule type="expression" dxfId="18" priority="42">
      <formula>$C16="女"</formula>
    </cfRule>
  </conditionalFormatting>
  <conditionalFormatting sqref="V17:W17 V19:W19 V21:W21 V23:W23 V25:W25 V27:W27 V29:W29 V31:W31 V33:W33 V35:W35 V37:W37 V39:W39 V41:W41 V43:W43 V45:W45 V47:W47 V49:W49 V51:W51 V53:W53 V55:W55">
    <cfRule type="expression" dxfId="17" priority="41">
      <formula>$C17="女"</formula>
    </cfRule>
  </conditionalFormatting>
  <conditionalFormatting sqref="AC16 AC18 AC20 AC22 AC24 AC26 AC28 AC30 AC32 AC34 AC36 AC38 AC40 AC42 AC44 AC46 AC48 AC50 AC52 AC54">
    <cfRule type="expression" dxfId="16" priority="40">
      <formula>$C16="女"</formula>
    </cfRule>
  </conditionalFormatting>
  <conditionalFormatting sqref="AC17 AC19 AC21 AC23 AC25 AC27 AC29 AC31 AC33 AC35 AC37 AC39 AC41 AC43 AC45 AC47 AC49 AC51 AC53 AC55">
    <cfRule type="expression" dxfId="15" priority="39">
      <formula>$C17="女"</formula>
    </cfRule>
  </conditionalFormatting>
  <conditionalFormatting sqref="AG16:AH16 AG18:AH18 AG20:AH20 AG22:AH22 AG24:AH24 AG26:AH26 AG28:AH28 AG30:AH30 AG32:AH32 AG34:AH34 AG36:AH36 AG38:AH38 AG40:AH40 AG42:AH42 AG44:AH44 AG46:AH46 AG48:AH48 AG50:AH50 AG52:AH52 AG54:AH54">
    <cfRule type="expression" dxfId="14" priority="38">
      <formula>$C16="女"</formula>
    </cfRule>
  </conditionalFormatting>
  <conditionalFormatting sqref="AG17:AH17 AG19:AH19 AG21:AH21 AG23:AH23 AG25:AH25 AG27:AH27 AG29:AH29 AG31:AH31 AG33:AH33 AG35:AH35 AG37:AH37 AG39:AH39 AG41:AH41 AG43:AH43 AG45:AH45 AG47:AH47 AG49:AH49 AG51:AH51 AG53:AH53 AG55:AH55">
    <cfRule type="expression" dxfId="13" priority="37">
      <formula>$C17="女"</formula>
    </cfRule>
  </conditionalFormatting>
  <conditionalFormatting sqref="AD16 AD18 AD20 AD22 AD24 AD26 AD28 AD30 AD32 AD34 AD36 AD38 AD40 AD42 AD44 AD46 AD48 AD50 AD52 AD54">
    <cfRule type="expression" dxfId="12" priority="36">
      <formula>$C16="女"</formula>
    </cfRule>
  </conditionalFormatting>
  <conditionalFormatting sqref="AD17 AD19 AD21 AD23 AD25 AD27 AD29 AD31 AD33 AD35 AD37 AD39 AD41 AD43 AD45 AD47 AD49 AD51 AD53 AD55">
    <cfRule type="expression" dxfId="11" priority="35">
      <formula>$C17="女"</formula>
    </cfRule>
  </conditionalFormatting>
  <conditionalFormatting sqref="AE16:AF16 AE18:AF18 AE20:AF20 AE22:AF22 AE24:AF24 AE26:AF26 AE28:AF28 AE30:AF30 AE32:AF32 AE34:AF34 AE36:AF36 AE38:AF38 AE40:AF40 AE42:AF42 AE44:AF44 AE46:AF46 AE48:AF48 AE50:AF50 AE52:AF52 AE54:AF54">
    <cfRule type="expression" dxfId="10" priority="34">
      <formula>$C16="女"</formula>
    </cfRule>
  </conditionalFormatting>
  <conditionalFormatting sqref="AE17:AF17 AE19:AF19 AE21:AF21 AE23:AF23 AE25:AF25 AE27:AF27 AE29:AF29 AE31:AF31 AE33:AF33 AE35:AF35 AE37:AF37 AE39:AF39 AE41:AF41 AE43:AF43 AE45:AF45 AE47:AF47 AE49:AF49 AE51:AF51 AE53:AF53 AE55:AF55">
    <cfRule type="expression" dxfId="9" priority="33">
      <formula>$C17="女"</formula>
    </cfRule>
  </conditionalFormatting>
  <conditionalFormatting sqref="A12:AL12">
    <cfRule type="expression" dxfId="8" priority="31">
      <formula>$C$12="女"</formula>
    </cfRule>
  </conditionalFormatting>
  <conditionalFormatting sqref="A12:AJ56">
    <cfRule type="expression" dxfId="7" priority="30">
      <formula>$C12="女"</formula>
    </cfRule>
  </conditionalFormatting>
  <conditionalFormatting sqref="AK12:AL56">
    <cfRule type="expression" dxfId="6" priority="1">
      <formula>$C12="女"</formula>
    </cfRule>
  </conditionalFormatting>
  <dataValidations xWindow="636" yWindow="405" count="18">
    <dataValidation type="list" allowBlank="1" showInputMessage="1" promptTitle="入力に際して" prompt="リストに出なければ、直接入力して下さい！" sqref="L2">
      <formula1>INDIRECT(H2)</formula1>
    </dataValidation>
    <dataValidation type="list" allowBlank="1" showInputMessage="1" showErrorMessage="1" sqref="J12:J56 AB12:AB56 S12:S56">
      <formula1>INDIRECT($AN12)</formula1>
    </dataValidation>
    <dataValidation imeMode="halfAlpha" allowBlank="1" showInputMessage="1" showErrorMessage="1" sqref="D12:D57 O12:O56 AG12:AG56 X12:X56 K12:N57 P12:R57 T12:W57 Y12:AA57 AC12:AF57 AH12:AJ57"/>
    <dataValidation type="textLength" operator="equal" allowBlank="1" showInputMessage="1" showErrorMessage="1" errorTitle="文字の長さが違います" error="スペース等を利用し６文字にして下さい" sqref="E57">
      <formula1>6</formula1>
    </dataValidation>
    <dataValidation imeMode="halfKatakana" allowBlank="1" showInputMessage="1" showErrorMessage="1" sqref="G57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E12:E56">
      <formula1>6</formula1>
    </dataValidation>
    <dataValidation type="list" imeMode="halfAlpha" operator="equal" showErrorMessage="1" promptTitle="西暦の下2ケタを入力してください" prompt="1998年なら98_x000a_2000年なら00" sqref="F12:F56">
      <formula1>$AY$12:$AY$61</formula1>
    </dataValidation>
    <dataValidation type="list" allowBlank="1" showInputMessage="1" promptTitle="入力に際して" prompt="リストに出なければ、直接入力して下さい！" sqref="X2:AA2 AD2:AJ2">
      <formula1>INDIRECT(#REF!)</formula1>
    </dataValidation>
    <dataValidation type="list" allowBlank="1" showInputMessage="1" showErrorMessage="1" sqref="AK12:AL56">
      <formula1>$BG$12:$BG$17</formula1>
    </dataValidation>
    <dataValidation type="list" allowBlank="1" showInputMessage="1" showErrorMessage="1" sqref="A1:E1">
      <formula1>$AU$12:$AU$20</formula1>
    </dataValidation>
    <dataValidation type="list" allowBlank="1" sqref="C4:E4">
      <formula1>$AV$12:$AV$164</formula1>
    </dataValidation>
    <dataValidation type="list" allowBlank="1" showInputMessage="1" showErrorMessage="1" sqref="P61:U62 J4:J5 H4:H5">
      <formula1>$AW$12:$AW$28</formula1>
    </dataValidation>
    <dataValidation errorStyle="warning" imeMode="halfAlpha" allowBlank="1" showErrorMessage="1" errorTitle="入力文字が指定されています！" error="半角数字のみで入力して下さい！" sqref="B12:B56"/>
    <dataValidation type="list" imeMode="disabled" allowBlank="1" showInputMessage="1" showErrorMessage="1" errorTitle="直接入力できません！" error="リストから選択して下さい！" sqref="C12:C56">
      <formula1>$AX$12:$AX$13</formula1>
    </dataValidation>
    <dataValidation type="list" allowBlank="1" showInputMessage="1" prompt="リストに出なければ直接入力してください！" sqref="H12:H56">
      <formula1>$AZ$12:$AZ$22</formula1>
    </dataValidation>
    <dataValidation type="list" allowBlank="1" showInputMessage="1" showErrorMessage="1" sqref="I12:I56">
      <formula1>$BA$12:$BA$25</formula1>
    </dataValidation>
    <dataValidation type="list" allowBlank="1" sqref="C3:E3">
      <formula1>$BH$12:$BH$16</formula1>
    </dataValidation>
    <dataValidation imeMode="halfKatakana" allowBlank="1" showInputMessage="1" showErrorMessage="1" prompt="ｶﾀｶﾅ入力関数が入っています。直接入力も可能です！" sqref="G12:G56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BE65532"/>
  <sheetViews>
    <sheetView showGridLines="0" zoomScaleSheetLayoutView="85" workbookViewId="0">
      <selection activeCell="S1" sqref="S1:AC2"/>
    </sheetView>
  </sheetViews>
  <sheetFormatPr defaultColWidth="9" defaultRowHeight="0" customHeight="1" zeroHeight="1"/>
  <cols>
    <col min="1" max="1" width="3.75" style="3" customWidth="1"/>
    <col min="2" max="2" width="2.875" style="3" customWidth="1"/>
    <col min="3" max="3" width="4" style="3" bestFit="1" customWidth="1"/>
    <col min="4" max="4" width="11.75" style="218" bestFit="1" customWidth="1"/>
    <col min="5" max="20" width="2.5" style="3" customWidth="1"/>
    <col min="21" max="23" width="2.5" style="5" customWidth="1"/>
    <col min="24" max="26" width="2.5" style="3" customWidth="1"/>
    <col min="27" max="29" width="2.5" style="6" customWidth="1"/>
    <col min="30" max="32" width="2.5" style="3" customWidth="1"/>
    <col min="33" max="34" width="2.5" style="5" customWidth="1"/>
    <col min="35" max="51" width="2.5" style="3" customWidth="1"/>
    <col min="52" max="52" width="1.625" style="3" customWidth="1"/>
    <col min="53" max="53" width="9" style="3" hidden="1" customWidth="1"/>
    <col min="54" max="54" width="9.375" style="3" hidden="1" customWidth="1"/>
    <col min="55" max="55" width="5" style="3" hidden="1" customWidth="1"/>
    <col min="56" max="57" width="2.375" style="3" hidden="1" customWidth="1"/>
    <col min="58" max="16383" width="0" style="3" hidden="1" customWidth="1"/>
    <col min="16384" max="16384" width="0.375" style="3" customWidth="1"/>
  </cols>
  <sheetData>
    <row r="1" spans="1:55" ht="18" customHeight="1">
      <c r="A1" s="438" t="str">
        <f>入力表!A1</f>
        <v>オホーツク陸協　記録会第４戦</v>
      </c>
      <c r="B1" s="438"/>
      <c r="C1" s="438"/>
      <c r="D1" s="438"/>
      <c r="E1" s="438"/>
      <c r="F1" s="438"/>
      <c r="G1" s="438"/>
      <c r="H1" s="439" t="s">
        <v>148</v>
      </c>
      <c r="I1" s="439"/>
      <c r="J1" s="439"/>
      <c r="K1" s="439"/>
      <c r="L1" s="439"/>
      <c r="M1" s="439"/>
      <c r="N1" s="419"/>
      <c r="O1" s="445" t="s">
        <v>420</v>
      </c>
      <c r="P1" s="446"/>
      <c r="Q1" s="446"/>
      <c r="R1" s="446"/>
      <c r="S1" s="420">
        <f>入力表!C4</f>
        <v>0</v>
      </c>
      <c r="T1" s="421"/>
      <c r="U1" s="421"/>
      <c r="V1" s="421"/>
      <c r="W1" s="421"/>
      <c r="X1" s="421"/>
      <c r="Y1" s="421"/>
      <c r="Z1" s="421"/>
      <c r="AA1" s="421"/>
      <c r="AB1" s="421"/>
      <c r="AC1" s="422"/>
      <c r="AE1" s="426" t="s">
        <v>310</v>
      </c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8"/>
    </row>
    <row r="2" spans="1:55" ht="18" customHeight="1" thickBot="1">
      <c r="A2" s="438"/>
      <c r="B2" s="438"/>
      <c r="C2" s="438"/>
      <c r="D2" s="438"/>
      <c r="E2" s="438"/>
      <c r="F2" s="438"/>
      <c r="G2" s="438"/>
      <c r="H2" s="439"/>
      <c r="I2" s="439"/>
      <c r="J2" s="439"/>
      <c r="K2" s="439"/>
      <c r="L2" s="439"/>
      <c r="M2" s="439"/>
      <c r="N2" s="419"/>
      <c r="O2" s="445"/>
      <c r="P2" s="446"/>
      <c r="Q2" s="446"/>
      <c r="R2" s="446"/>
      <c r="S2" s="423"/>
      <c r="T2" s="424"/>
      <c r="U2" s="424"/>
      <c r="V2" s="424"/>
      <c r="W2" s="424"/>
      <c r="X2" s="424"/>
      <c r="Y2" s="424"/>
      <c r="Z2" s="424"/>
      <c r="AA2" s="424"/>
      <c r="AB2" s="424"/>
      <c r="AC2" s="425"/>
      <c r="AE2" s="429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1"/>
    </row>
    <row r="3" spans="1:55" ht="5.25" customHeight="1">
      <c r="AP3" s="4"/>
      <c r="AQ3" s="4"/>
      <c r="AR3" s="4"/>
      <c r="AS3" s="4"/>
      <c r="AT3" s="4"/>
      <c r="AU3" s="4"/>
      <c r="AV3" s="4"/>
    </row>
    <row r="4" spans="1:55" ht="14.25">
      <c r="A4" s="135"/>
      <c r="B4" s="136"/>
      <c r="C4" s="225" t="s">
        <v>0</v>
      </c>
      <c r="D4" s="219" t="s">
        <v>433</v>
      </c>
      <c r="E4" s="432">
        <v>1</v>
      </c>
      <c r="F4" s="432"/>
      <c r="G4" s="432"/>
      <c r="H4" s="432">
        <v>2</v>
      </c>
      <c r="I4" s="432"/>
      <c r="J4" s="432"/>
      <c r="K4" s="432">
        <v>3</v>
      </c>
      <c r="L4" s="432"/>
      <c r="M4" s="432"/>
      <c r="N4" s="432">
        <v>4</v>
      </c>
      <c r="O4" s="432"/>
      <c r="P4" s="432"/>
      <c r="Q4" s="432">
        <v>5</v>
      </c>
      <c r="R4" s="432"/>
      <c r="S4" s="432"/>
      <c r="T4" s="432">
        <v>6</v>
      </c>
      <c r="U4" s="432"/>
      <c r="V4" s="432"/>
      <c r="W4" s="432">
        <v>7</v>
      </c>
      <c r="X4" s="432"/>
      <c r="Y4" s="432"/>
      <c r="Z4" s="432">
        <v>8</v>
      </c>
      <c r="AA4" s="432"/>
      <c r="AB4" s="432"/>
      <c r="AC4" s="432">
        <v>9</v>
      </c>
      <c r="AD4" s="432"/>
      <c r="AE4" s="432"/>
      <c r="AF4" s="433">
        <v>10</v>
      </c>
      <c r="AG4" s="434"/>
      <c r="AH4" s="434"/>
      <c r="AI4" s="12"/>
      <c r="AJ4" s="409" t="s">
        <v>417</v>
      </c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1"/>
    </row>
    <row r="5" spans="1:55" ht="9.75" customHeight="1">
      <c r="A5" s="222" t="str">
        <f>TEXT(入力表!C3&amp;"男"&amp;"通し番号",0)</f>
        <v>男通し番号</v>
      </c>
      <c r="B5" s="216">
        <v>1</v>
      </c>
      <c r="C5" s="226"/>
      <c r="D5" s="169" t="s">
        <v>469</v>
      </c>
      <c r="E5" s="416" t="e">
        <f>SUBSTITUTE(SUBSTITUTE(VLOOKUP($D$5&amp;E4,申込確認シート!$F$2:$G$226,2,FALSE),"　","")," ","")</f>
        <v>#N/A</v>
      </c>
      <c r="F5" s="416"/>
      <c r="G5" s="416"/>
      <c r="H5" s="435" t="e">
        <f>SUBSTITUTE(SUBSTITUTE(VLOOKUP($D$5&amp;H4,申込確認シート!$F$2:$G$226,2,FALSE),"　","")," ","")</f>
        <v>#N/A</v>
      </c>
      <c r="I5" s="436"/>
      <c r="J5" s="437"/>
      <c r="K5" s="435" t="e">
        <f>SUBSTITUTE(SUBSTITUTE(VLOOKUP($D$5&amp;K4,申込確認シート!$F$2:$G$226,2,FALSE),"　","")," ","")</f>
        <v>#N/A</v>
      </c>
      <c r="L5" s="436"/>
      <c r="M5" s="437"/>
      <c r="N5" s="435" t="e">
        <f>SUBSTITUTE(SUBSTITUTE(VLOOKUP($D$5&amp;N4,申込確認シート!$F$2:$G$226,2,FALSE),"　","")," ","")</f>
        <v>#N/A</v>
      </c>
      <c r="O5" s="436"/>
      <c r="P5" s="437"/>
      <c r="Q5" s="435" t="e">
        <f>SUBSTITUTE(SUBSTITUTE(VLOOKUP($D$5&amp;Q4,申込確認シート!$F$2:$G$226,2,FALSE),"　","")," ","")</f>
        <v>#N/A</v>
      </c>
      <c r="R5" s="436"/>
      <c r="S5" s="437"/>
      <c r="T5" s="435" t="e">
        <f>SUBSTITUTE(SUBSTITUTE(VLOOKUP($D$5&amp;T4,申込確認シート!$F$2:$G$226,2,FALSE),"　","")," ","")</f>
        <v>#N/A</v>
      </c>
      <c r="U5" s="436"/>
      <c r="V5" s="437"/>
      <c r="W5" s="416" t="e">
        <f>SUBSTITUTE(SUBSTITUTE(VLOOKUP($D$5&amp;W4,申込確認シート!$F$2:$G$226,2,FALSE),"　","")," ","")</f>
        <v>#N/A</v>
      </c>
      <c r="X5" s="416"/>
      <c r="Y5" s="416"/>
      <c r="Z5" s="416" t="e">
        <f>SUBSTITUTE(SUBSTITUTE(VLOOKUP($D$5&amp;Z4,申込確認シート!$F$2:$G$226,2,FALSE),"　","")," ","")</f>
        <v>#N/A</v>
      </c>
      <c r="AA5" s="416"/>
      <c r="AB5" s="416"/>
      <c r="AC5" s="416" t="e">
        <f>SUBSTITUTE(SUBSTITUTE(VLOOKUP($D$5&amp;AC4,申込確認シート!$F$2:$G$226,2,FALSE),"　","")," ","")</f>
        <v>#N/A</v>
      </c>
      <c r="AD5" s="416"/>
      <c r="AE5" s="416"/>
      <c r="AF5" s="416" t="e">
        <f>SUBSTITUTE(SUBSTITUTE(VLOOKUP($D$5&amp;AF4,申込確認シート!$F$2:$G$226,2,FALSE),"　","")," ","")</f>
        <v>#N/A</v>
      </c>
      <c r="AG5" s="416"/>
      <c r="AH5" s="416"/>
      <c r="AI5" s="11"/>
      <c r="AJ5" s="412" t="s">
        <v>421</v>
      </c>
      <c r="AK5" s="413"/>
      <c r="AL5" s="413"/>
      <c r="AM5" s="413"/>
      <c r="AN5" s="413"/>
      <c r="AO5" s="413" t="s">
        <v>0</v>
      </c>
      <c r="AP5" s="413"/>
      <c r="AQ5" s="413"/>
      <c r="AR5" s="413" t="s">
        <v>417</v>
      </c>
      <c r="AS5" s="413"/>
      <c r="AT5" s="413"/>
      <c r="AU5" s="413" t="s">
        <v>418</v>
      </c>
      <c r="AV5" s="413"/>
      <c r="AW5" s="413"/>
      <c r="AX5" s="413"/>
      <c r="AY5" s="417"/>
    </row>
    <row r="6" spans="1:55" ht="9.75" customHeight="1">
      <c r="A6" s="442" t="s">
        <v>2</v>
      </c>
      <c r="B6" s="213">
        <v>2</v>
      </c>
      <c r="C6" s="227"/>
      <c r="D6" s="295" t="s">
        <v>596</v>
      </c>
      <c r="E6" s="401" t="e">
        <f>SUBSTITUTE(SUBSTITUTE(VLOOKUP($D$6&amp;E4,申込確認シート!$F$2:$G$226,2,FALSE),"　","")," ","")</f>
        <v>#N/A</v>
      </c>
      <c r="F6" s="402"/>
      <c r="G6" s="403"/>
      <c r="H6" s="381" t="e">
        <f>SUBSTITUTE(SUBSTITUTE(VLOOKUP($D$6&amp;H4,申込確認シート!$F$2:$G$226,2,FALSE),"　","")," ","")</f>
        <v>#N/A</v>
      </c>
      <c r="I6" s="381"/>
      <c r="J6" s="381"/>
      <c r="K6" s="381" t="e">
        <f>SUBSTITUTE(SUBSTITUTE(VLOOKUP($D$6&amp;K4,申込確認シート!$F$2:$G$226,2,FALSE),"　","")," ","")</f>
        <v>#N/A</v>
      </c>
      <c r="L6" s="381"/>
      <c r="M6" s="381"/>
      <c r="N6" s="381" t="e">
        <f>SUBSTITUTE(SUBSTITUTE(VLOOKUP($D$6&amp;N4,申込確認シート!$F$2:$G$226,2,FALSE),"　","")," ","")</f>
        <v>#N/A</v>
      </c>
      <c r="O6" s="381"/>
      <c r="P6" s="381"/>
      <c r="Q6" s="381" t="e">
        <f>SUBSTITUTE(SUBSTITUTE(VLOOKUP($D$6&amp;Q4,申込確認シート!$F$2:$G$226,2,FALSE),"　","")," ","")</f>
        <v>#N/A</v>
      </c>
      <c r="R6" s="381"/>
      <c r="S6" s="381"/>
      <c r="T6" s="381" t="e">
        <f>SUBSTITUTE(SUBSTITUTE(VLOOKUP($D$6&amp;T4,申込確認シート!$F$2:$G$226,2,FALSE),"　","")," ","")</f>
        <v>#N/A</v>
      </c>
      <c r="U6" s="381"/>
      <c r="V6" s="381"/>
      <c r="W6" s="381" t="e">
        <f>SUBSTITUTE(SUBSTITUTE(VLOOKUP($D$6&amp;W4,申込確認シート!$F$2:$G$226,2,FALSE),"　","")," ","")</f>
        <v>#N/A</v>
      </c>
      <c r="X6" s="381"/>
      <c r="Y6" s="381"/>
      <c r="Z6" s="381" t="e">
        <f>SUBSTITUTE(SUBSTITUTE(VLOOKUP($D$6&amp;Z4,申込確認シート!$F$2:$G$226,2,FALSE),"　","")," ","")</f>
        <v>#N/A</v>
      </c>
      <c r="AA6" s="381"/>
      <c r="AB6" s="381"/>
      <c r="AC6" s="381" t="e">
        <f>SUBSTITUTE(SUBSTITUTE(VLOOKUP($D$6&amp;AC4,申込確認シート!$F$2:$G$226,2,FALSE),"　","")," ","")</f>
        <v>#N/A</v>
      </c>
      <c r="AD6" s="381"/>
      <c r="AE6" s="381"/>
      <c r="AF6" s="381" t="e">
        <f>SUBSTITUTE(SUBSTITUTE(VLOOKUP($D$6&amp;AF4,申込確認シート!$F$2:$G$226,2,FALSE),"　","")," ","")</f>
        <v>#N/A</v>
      </c>
      <c r="AG6" s="381"/>
      <c r="AH6" s="381"/>
      <c r="AI6" s="11"/>
      <c r="AJ6" s="414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8"/>
    </row>
    <row r="7" spans="1:55" ht="9.75" customHeight="1">
      <c r="A7" s="442"/>
      <c r="B7" s="213">
        <v>3</v>
      </c>
      <c r="C7" s="227"/>
      <c r="D7" s="295" t="s">
        <v>597</v>
      </c>
      <c r="E7" s="401" t="e">
        <f>SUBSTITUTE(SUBSTITUTE(VLOOKUP($D$7&amp;E4,申込確認シート!$F$2:$G$226,2,FALSE),"　","")," ","")</f>
        <v>#N/A</v>
      </c>
      <c r="F7" s="402"/>
      <c r="G7" s="403"/>
      <c r="H7" s="381" t="e">
        <f>SUBSTITUTE(SUBSTITUTE(VLOOKUP($D$7&amp;H4,申込確認シート!$F$2:$G$226,2,FALSE),"　","")," ","")</f>
        <v>#N/A</v>
      </c>
      <c r="I7" s="381"/>
      <c r="J7" s="381"/>
      <c r="K7" s="381" t="e">
        <f>SUBSTITUTE(SUBSTITUTE(VLOOKUP($D$7&amp;K4,申込確認シート!$F$2:$G$226,2,FALSE),"　","")," ","")</f>
        <v>#N/A</v>
      </c>
      <c r="L7" s="381"/>
      <c r="M7" s="381"/>
      <c r="N7" s="381" t="e">
        <f>SUBSTITUTE(SUBSTITUTE(VLOOKUP($D$7&amp;N4,申込確認シート!$F$2:$G$226,2,FALSE),"　","")," ","")</f>
        <v>#N/A</v>
      </c>
      <c r="O7" s="381"/>
      <c r="P7" s="381"/>
      <c r="Q7" s="381" t="e">
        <f>SUBSTITUTE(SUBSTITUTE(VLOOKUP($D$7&amp;Q4,申込確認シート!$F$2:$G$226,2,FALSE),"　","")," ","")</f>
        <v>#N/A</v>
      </c>
      <c r="R7" s="381"/>
      <c r="S7" s="381"/>
      <c r="T7" s="381" t="e">
        <f>SUBSTITUTE(SUBSTITUTE(VLOOKUP($D$7&amp;T4,申込確認シート!$F$2:$G$226,2,FALSE),"　","")," ","")</f>
        <v>#N/A</v>
      </c>
      <c r="U7" s="381"/>
      <c r="V7" s="381"/>
      <c r="W7" s="381" t="e">
        <f>SUBSTITUTE(SUBSTITUTE(VLOOKUP($D$7&amp;W4,申込確認シート!$F$2:$G$226,2,FALSE),"　","")," ","")</f>
        <v>#N/A</v>
      </c>
      <c r="X7" s="381"/>
      <c r="Y7" s="381"/>
      <c r="Z7" s="381" t="e">
        <f>SUBSTITUTE(SUBSTITUTE(VLOOKUP($D$7&amp;Z4,申込確認シート!$F$2:$G$226,2,FALSE),"　","")," ","")</f>
        <v>#N/A</v>
      </c>
      <c r="AA7" s="381"/>
      <c r="AB7" s="381"/>
      <c r="AC7" s="381" t="e">
        <f>SUBSTITUTE(SUBSTITUTE(VLOOKUP($D$7&amp;AC4,申込確認シート!$F$2:$G$226,2,FALSE),"　","")," ","")</f>
        <v>#N/A</v>
      </c>
      <c r="AD7" s="381"/>
      <c r="AE7" s="381"/>
      <c r="AF7" s="381" t="e">
        <f>SUBSTITUTE(SUBSTITUTE(VLOOKUP($D$7&amp;AF4,申込確認シート!$F$2:$G$226,2,FALSE),"　","")," ","")</f>
        <v>#N/A</v>
      </c>
      <c r="AG7" s="381"/>
      <c r="AH7" s="381"/>
      <c r="AI7" s="11"/>
      <c r="AJ7" s="408">
        <f>入力表!C3</f>
        <v>0</v>
      </c>
      <c r="AK7" s="408"/>
      <c r="AL7" s="405" t="s">
        <v>405</v>
      </c>
      <c r="AM7" s="405"/>
      <c r="AN7" s="405"/>
      <c r="AO7" s="405">
        <f>COUNTIF(入力表!$AR$12:$AR$56,$AJ$7&amp;LEFT(AL7,1))</f>
        <v>0</v>
      </c>
      <c r="AP7" s="405"/>
      <c r="AQ7" s="405"/>
      <c r="AR7" s="406" t="e">
        <f>VLOOKUP($AJ$7&amp;1,$BB$10:$BC$21,2,FALSE)</f>
        <v>#N/A</v>
      </c>
      <c r="AS7" s="406"/>
      <c r="AT7" s="406"/>
      <c r="AU7" s="407" t="e">
        <f>AO7*AR7</f>
        <v>#N/A</v>
      </c>
      <c r="AV7" s="407"/>
      <c r="AW7" s="407"/>
      <c r="AX7" s="407"/>
      <c r="AY7" s="407"/>
      <c r="AZ7" s="404"/>
    </row>
    <row r="8" spans="1:55" ht="9.75" customHeight="1">
      <c r="A8" s="442"/>
      <c r="B8" s="213">
        <v>4</v>
      </c>
      <c r="C8" s="227"/>
      <c r="D8" s="213" t="s">
        <v>470</v>
      </c>
      <c r="E8" s="401" t="e">
        <f>SUBSTITUTE(SUBSTITUTE(VLOOKUP($D$8&amp;E4,申込確認シート!$F$2:$G$226,2,FALSE),"　","")," ","")</f>
        <v>#N/A</v>
      </c>
      <c r="F8" s="402"/>
      <c r="G8" s="403"/>
      <c r="H8" s="381" t="e">
        <f>SUBSTITUTE(SUBSTITUTE(VLOOKUP($D$8&amp;H4,申込確認シート!$F$2:$G$226,2,FALSE),"　","")," ","")</f>
        <v>#N/A</v>
      </c>
      <c r="I8" s="381"/>
      <c r="J8" s="381"/>
      <c r="K8" s="381" t="e">
        <f>SUBSTITUTE(SUBSTITUTE(VLOOKUP($D$8&amp;K4,申込確認シート!$F$2:$G$226,2,FALSE),"　","")," ","")</f>
        <v>#N/A</v>
      </c>
      <c r="L8" s="381"/>
      <c r="M8" s="381"/>
      <c r="N8" s="381" t="e">
        <f>SUBSTITUTE(SUBSTITUTE(VLOOKUP($D$8&amp;N4,申込確認シート!$F$2:$G$226,2,FALSE),"　","")," ","")</f>
        <v>#N/A</v>
      </c>
      <c r="O8" s="381"/>
      <c r="P8" s="381"/>
      <c r="Q8" s="381" t="e">
        <f>SUBSTITUTE(SUBSTITUTE(VLOOKUP($D$8&amp;Q4,申込確認シート!$F$2:$G$226,2,FALSE),"　","")," ","")</f>
        <v>#N/A</v>
      </c>
      <c r="R8" s="381"/>
      <c r="S8" s="381"/>
      <c r="T8" s="381" t="e">
        <f>SUBSTITUTE(SUBSTITUTE(VLOOKUP($D$8&amp;T4,申込確認シート!$F$2:$G$226,2,FALSE),"　","")," ","")</f>
        <v>#N/A</v>
      </c>
      <c r="U8" s="381"/>
      <c r="V8" s="381"/>
      <c r="W8" s="381" t="e">
        <f>SUBSTITUTE(SUBSTITUTE(VLOOKUP($D$8&amp;W4,申込確認シート!$F$2:$G$226,2,FALSE),"　","")," ","")</f>
        <v>#N/A</v>
      </c>
      <c r="X8" s="381"/>
      <c r="Y8" s="381"/>
      <c r="Z8" s="381" t="e">
        <f>SUBSTITUTE(SUBSTITUTE(VLOOKUP($D$8&amp;Z4,申込確認シート!$F$2:$G$226,2,FALSE),"　","")," ","")</f>
        <v>#N/A</v>
      </c>
      <c r="AA8" s="381"/>
      <c r="AB8" s="381"/>
      <c r="AC8" s="381" t="e">
        <f>SUBSTITUTE(SUBSTITUTE(VLOOKUP($D$8&amp;AC4,申込確認シート!$F$2:$G$226,2,FALSE),"　","")," ","")</f>
        <v>#N/A</v>
      </c>
      <c r="AD8" s="381"/>
      <c r="AE8" s="381"/>
      <c r="AF8" s="381" t="e">
        <f>SUBSTITUTE(SUBSTITUTE(VLOOKUP($D$8&amp;AF4,申込確認シート!$F$2:$G$226,2,FALSE),"　","")," ","")</f>
        <v>#N/A</v>
      </c>
      <c r="AG8" s="381"/>
      <c r="AH8" s="381"/>
      <c r="AI8" s="11"/>
      <c r="AJ8" s="408"/>
      <c r="AK8" s="408"/>
      <c r="AL8" s="405"/>
      <c r="AM8" s="405"/>
      <c r="AN8" s="405"/>
      <c r="AO8" s="405"/>
      <c r="AP8" s="405"/>
      <c r="AQ8" s="405"/>
      <c r="AR8" s="406"/>
      <c r="AS8" s="406"/>
      <c r="AT8" s="406"/>
      <c r="AU8" s="407"/>
      <c r="AV8" s="407"/>
      <c r="AW8" s="407"/>
      <c r="AX8" s="407"/>
      <c r="AY8" s="407"/>
      <c r="AZ8" s="404"/>
    </row>
    <row r="9" spans="1:55" ht="9.75" customHeight="1">
      <c r="A9" s="442"/>
      <c r="B9" s="213">
        <v>5</v>
      </c>
      <c r="C9" s="227"/>
      <c r="D9" s="213" t="s">
        <v>471</v>
      </c>
      <c r="E9" s="401" t="e">
        <f>SUBSTITUTE(SUBSTITUTE(VLOOKUP($D$9&amp;E4,申込確認シート!$F$2:$G$226,2,FALSE),"　","")," ","")</f>
        <v>#N/A</v>
      </c>
      <c r="F9" s="402"/>
      <c r="G9" s="403"/>
      <c r="H9" s="381" t="e">
        <f>SUBSTITUTE(SUBSTITUTE(VLOOKUP($D$9&amp;H4,申込確認シート!$F$2:$G$226,2,FALSE),"　","")," ","")</f>
        <v>#N/A</v>
      </c>
      <c r="I9" s="381"/>
      <c r="J9" s="381"/>
      <c r="K9" s="381" t="e">
        <f>SUBSTITUTE(SUBSTITUTE(VLOOKUP($D$9&amp;K4,申込確認シート!$F$2:$G$226,2,FALSE),"　","")," ","")</f>
        <v>#N/A</v>
      </c>
      <c r="L9" s="381"/>
      <c r="M9" s="381"/>
      <c r="N9" s="381" t="e">
        <f>SUBSTITUTE(SUBSTITUTE(VLOOKUP($D$9&amp;N4,申込確認シート!$F$2:$G$226,2,FALSE),"　","")," ","")</f>
        <v>#N/A</v>
      </c>
      <c r="O9" s="381"/>
      <c r="P9" s="381"/>
      <c r="Q9" s="381" t="e">
        <f>SUBSTITUTE(SUBSTITUTE(VLOOKUP($D$9&amp;Q4,申込確認シート!$F$2:$G$226,2,FALSE),"　","")," ","")</f>
        <v>#N/A</v>
      </c>
      <c r="R9" s="381"/>
      <c r="S9" s="381"/>
      <c r="T9" s="381" t="e">
        <f>SUBSTITUTE(SUBSTITUTE(VLOOKUP($D$9&amp;T4,申込確認シート!$F$2:$G$226,2,FALSE),"　","")," ","")</f>
        <v>#N/A</v>
      </c>
      <c r="U9" s="381"/>
      <c r="V9" s="381"/>
      <c r="W9" s="381" t="e">
        <f>SUBSTITUTE(SUBSTITUTE(VLOOKUP($D$9&amp;W4,申込確認シート!$F$2:$G$226,2,FALSE),"　","")," ","")</f>
        <v>#N/A</v>
      </c>
      <c r="X9" s="381"/>
      <c r="Y9" s="381"/>
      <c r="Z9" s="381" t="e">
        <f>SUBSTITUTE(SUBSTITUTE(VLOOKUP($D$9&amp;Z4,申込確認シート!$F$2:$G$226,2,FALSE),"　","")," ","")</f>
        <v>#N/A</v>
      </c>
      <c r="AA9" s="381"/>
      <c r="AB9" s="381"/>
      <c r="AC9" s="381" t="e">
        <f>SUBSTITUTE(SUBSTITUTE(VLOOKUP($D$9&amp;AC4,申込確認シート!$F$2:$G$226,2,FALSE),"　","")," ","")</f>
        <v>#N/A</v>
      </c>
      <c r="AD9" s="381"/>
      <c r="AE9" s="381"/>
      <c r="AF9" s="381" t="e">
        <f>SUBSTITUTE(SUBSTITUTE(VLOOKUP($D$9&amp;AF4,申込確認シート!$F$2:$G$226,2,FALSE),"　","")," ","")</f>
        <v>#N/A</v>
      </c>
      <c r="AG9" s="381"/>
      <c r="AH9" s="381"/>
      <c r="AI9" s="11"/>
      <c r="AJ9" s="408"/>
      <c r="AK9" s="408"/>
      <c r="AL9" s="405" t="s">
        <v>406</v>
      </c>
      <c r="AM9" s="405"/>
      <c r="AN9" s="405"/>
      <c r="AO9" s="405">
        <f>COUNTIF(入力表!$AR$12:$AR$56,$AJ$7&amp;LEFT(AL9,1))</f>
        <v>0</v>
      </c>
      <c r="AP9" s="405"/>
      <c r="AQ9" s="405"/>
      <c r="AR9" s="406" t="e">
        <f>VLOOKUP($AJ$7&amp;2,$BB$10:$BC$21,2,FALSE)</f>
        <v>#N/A</v>
      </c>
      <c r="AS9" s="406"/>
      <c r="AT9" s="406"/>
      <c r="AU9" s="407" t="e">
        <f>AO9*AR9</f>
        <v>#N/A</v>
      </c>
      <c r="AV9" s="407"/>
      <c r="AW9" s="407"/>
      <c r="AX9" s="407"/>
      <c r="AY9" s="407"/>
      <c r="AZ9" s="404"/>
    </row>
    <row r="10" spans="1:55" ht="9.75" customHeight="1">
      <c r="A10" s="442"/>
      <c r="B10" s="213">
        <v>6</v>
      </c>
      <c r="C10" s="227"/>
      <c r="D10" s="213" t="s">
        <v>472</v>
      </c>
      <c r="E10" s="401" t="e">
        <f>SUBSTITUTE(SUBSTITUTE(VLOOKUP($D$10&amp;E4,申込確認シート!$F$2:$G$226,2,FALSE),"　","")," ","")</f>
        <v>#N/A</v>
      </c>
      <c r="F10" s="402"/>
      <c r="G10" s="403"/>
      <c r="H10" s="381" t="e">
        <f>SUBSTITUTE(SUBSTITUTE(VLOOKUP($D$10&amp;H4,申込確認シート!$F$2:$G$226,2,FALSE),"　","")," ","")</f>
        <v>#N/A</v>
      </c>
      <c r="I10" s="381"/>
      <c r="J10" s="381"/>
      <c r="K10" s="381" t="e">
        <f>SUBSTITUTE(SUBSTITUTE(VLOOKUP($D$10&amp;K4,申込確認シート!$F$2:$G$226,2,FALSE),"　","")," ","")</f>
        <v>#N/A</v>
      </c>
      <c r="L10" s="381"/>
      <c r="M10" s="381"/>
      <c r="N10" s="381" t="e">
        <f>SUBSTITUTE(SUBSTITUTE(VLOOKUP($D$10&amp;N4,申込確認シート!$F$2:$G$226,2,FALSE),"　","")," ","")</f>
        <v>#N/A</v>
      </c>
      <c r="O10" s="381"/>
      <c r="P10" s="381"/>
      <c r="Q10" s="381" t="e">
        <f>SUBSTITUTE(SUBSTITUTE(VLOOKUP($D$10&amp;Q4,申込確認シート!$F$2:$G$226,2,FALSE),"　","")," ","")</f>
        <v>#N/A</v>
      </c>
      <c r="R10" s="381"/>
      <c r="S10" s="381"/>
      <c r="T10" s="381" t="e">
        <f>SUBSTITUTE(SUBSTITUTE(VLOOKUP($D$10&amp;T4,申込確認シート!$F$2:$G$226,2,FALSE),"　","")," ","")</f>
        <v>#N/A</v>
      </c>
      <c r="U10" s="381"/>
      <c r="V10" s="381"/>
      <c r="W10" s="381" t="e">
        <f>SUBSTITUTE(SUBSTITUTE(VLOOKUP($D$10&amp;W4,申込確認シート!$F$2:$G$226,2,FALSE),"　","")," ","")</f>
        <v>#N/A</v>
      </c>
      <c r="X10" s="381"/>
      <c r="Y10" s="381"/>
      <c r="Z10" s="381" t="e">
        <f>SUBSTITUTE(SUBSTITUTE(VLOOKUP($D$10&amp;Z4,申込確認シート!$F$2:$G$226,2,FALSE),"　","")," ","")</f>
        <v>#N/A</v>
      </c>
      <c r="AA10" s="381"/>
      <c r="AB10" s="381"/>
      <c r="AC10" s="381" t="e">
        <f>SUBSTITUTE(SUBSTITUTE(VLOOKUP($D$10&amp;AC4,申込確認シート!$F$2:$G$226,2,FALSE),"　","")," ","")</f>
        <v>#N/A</v>
      </c>
      <c r="AD10" s="381"/>
      <c r="AE10" s="381"/>
      <c r="AF10" s="381" t="e">
        <f>SUBSTITUTE(SUBSTITUTE(VLOOKUP($D$10&amp;AF4,申込確認シート!$F$2:$G$226,2,FALSE),"　","")," ","")</f>
        <v>#N/A</v>
      </c>
      <c r="AG10" s="381"/>
      <c r="AH10" s="381"/>
      <c r="AI10" s="11"/>
      <c r="AJ10" s="408"/>
      <c r="AK10" s="408"/>
      <c r="AL10" s="405"/>
      <c r="AM10" s="405"/>
      <c r="AN10" s="405"/>
      <c r="AO10" s="405"/>
      <c r="AP10" s="405"/>
      <c r="AQ10" s="405"/>
      <c r="AR10" s="406"/>
      <c r="AS10" s="406"/>
      <c r="AT10" s="406"/>
      <c r="AU10" s="407"/>
      <c r="AV10" s="407"/>
      <c r="AW10" s="407"/>
      <c r="AX10" s="407"/>
      <c r="AY10" s="407"/>
      <c r="AZ10" s="404"/>
      <c r="BB10" s="174" t="s">
        <v>494</v>
      </c>
      <c r="BC10" s="174">
        <v>500</v>
      </c>
    </row>
    <row r="11" spans="1:55" ht="9.75" customHeight="1">
      <c r="A11" s="442"/>
      <c r="B11" s="213">
        <v>7</v>
      </c>
      <c r="C11" s="227"/>
      <c r="D11" s="213" t="s">
        <v>473</v>
      </c>
      <c r="E11" s="401" t="e">
        <f>SUBSTITUTE(SUBSTITUTE(VLOOKUP($D$11&amp;E4,申込確認シート!$F$2:$G$226,2,FALSE),"　","")," ","")</f>
        <v>#N/A</v>
      </c>
      <c r="F11" s="402"/>
      <c r="G11" s="403"/>
      <c r="H11" s="381" t="e">
        <f>SUBSTITUTE(SUBSTITUTE(VLOOKUP($D$11&amp;H4,申込確認シート!$F$2:$G$226,2,FALSE),"　","")," ","")</f>
        <v>#N/A</v>
      </c>
      <c r="I11" s="381"/>
      <c r="J11" s="381"/>
      <c r="K11" s="381" t="e">
        <f>SUBSTITUTE(SUBSTITUTE(VLOOKUP($D$11&amp;K4,申込確認シート!$F$2:$G$226,2,FALSE),"　","")," ","")</f>
        <v>#N/A</v>
      </c>
      <c r="L11" s="381"/>
      <c r="M11" s="381"/>
      <c r="N11" s="381" t="e">
        <f>SUBSTITUTE(SUBSTITUTE(VLOOKUP($D$11&amp;N4,申込確認シート!$F$2:$G$226,2,FALSE),"　","")," ","")</f>
        <v>#N/A</v>
      </c>
      <c r="O11" s="381"/>
      <c r="P11" s="381"/>
      <c r="Q11" s="381" t="e">
        <f>SUBSTITUTE(SUBSTITUTE(VLOOKUP($D$11&amp;Q4,申込確認シート!$F$2:$G$226,2,FALSE),"　","")," ","")</f>
        <v>#N/A</v>
      </c>
      <c r="R11" s="381"/>
      <c r="S11" s="381"/>
      <c r="T11" s="381" t="e">
        <f>SUBSTITUTE(SUBSTITUTE(VLOOKUP($D$11&amp;T4,申込確認シート!$F$2:$G$226,2,FALSE),"　","")," ","")</f>
        <v>#N/A</v>
      </c>
      <c r="U11" s="381"/>
      <c r="V11" s="381"/>
      <c r="W11" s="381" t="e">
        <f>SUBSTITUTE(SUBSTITUTE(VLOOKUP($D$11&amp;W4,申込確認シート!$F$2:$G$226,2,FALSE),"　","")," ","")</f>
        <v>#N/A</v>
      </c>
      <c r="X11" s="381"/>
      <c r="Y11" s="381"/>
      <c r="Z11" s="381" t="e">
        <f>SUBSTITUTE(SUBSTITUTE(VLOOKUP($D$11&amp;Z4,申込確認シート!$F$2:$G$226,2,FALSE),"　","")," ","")</f>
        <v>#N/A</v>
      </c>
      <c r="AA11" s="381"/>
      <c r="AB11" s="381"/>
      <c r="AC11" s="381" t="e">
        <f>SUBSTITUTE(SUBSTITUTE(VLOOKUP($D$11&amp;AC4,申込確認シート!$F$2:$G$226,2,FALSE),"　","")," ","")</f>
        <v>#N/A</v>
      </c>
      <c r="AD11" s="381"/>
      <c r="AE11" s="381"/>
      <c r="AF11" s="381" t="e">
        <f>SUBSTITUTE(SUBSTITUTE(VLOOKUP($D$11&amp;AF4,申込確認シート!$F$2:$G$226,2,FALSE),"　","")," ","")</f>
        <v>#N/A</v>
      </c>
      <c r="AG11" s="381"/>
      <c r="AH11" s="381"/>
      <c r="AI11" s="11"/>
      <c r="AJ11" s="408"/>
      <c r="AK11" s="408"/>
      <c r="AL11" s="405" t="s">
        <v>407</v>
      </c>
      <c r="AM11" s="405"/>
      <c r="AN11" s="405"/>
      <c r="AO11" s="405">
        <f>COUNTIF(入力表!$AR$12:$AR$56,$AJ$7&amp;LEFT(AL11,1))</f>
        <v>0</v>
      </c>
      <c r="AP11" s="405"/>
      <c r="AQ11" s="405"/>
      <c r="AR11" s="406" t="e">
        <f>VLOOKUP($AJ$7&amp;3,$BB$10:$BC$21,2,FALSE)</f>
        <v>#N/A</v>
      </c>
      <c r="AS11" s="406"/>
      <c r="AT11" s="406"/>
      <c r="AU11" s="407" t="e">
        <f>AO11*AR11</f>
        <v>#N/A</v>
      </c>
      <c r="AV11" s="407"/>
      <c r="AW11" s="407"/>
      <c r="AX11" s="407"/>
      <c r="AY11" s="407"/>
      <c r="AZ11" s="404"/>
      <c r="BB11" s="174" t="s">
        <v>495</v>
      </c>
      <c r="BC11" s="174">
        <v>800</v>
      </c>
    </row>
    <row r="12" spans="1:55" ht="9.75" customHeight="1">
      <c r="A12" s="442"/>
      <c r="B12" s="213">
        <v>8</v>
      </c>
      <c r="C12" s="227"/>
      <c r="D12" s="213" t="s">
        <v>474</v>
      </c>
      <c r="E12" s="401" t="e">
        <f>SUBSTITUTE(SUBSTITUTE(VLOOKUP($D$12&amp;E4,申込確認シート!$F$2:$G$226,2,FALSE),"　","")," ","")</f>
        <v>#N/A</v>
      </c>
      <c r="F12" s="402"/>
      <c r="G12" s="403"/>
      <c r="H12" s="381" t="e">
        <f>SUBSTITUTE(SUBSTITUTE(VLOOKUP($D$12&amp;H4,申込確認シート!$F$2:$G$226,2,FALSE),"　","")," ","")</f>
        <v>#N/A</v>
      </c>
      <c r="I12" s="381"/>
      <c r="J12" s="381"/>
      <c r="K12" s="381" t="e">
        <f>SUBSTITUTE(SUBSTITUTE(VLOOKUP($D$12&amp;K4,申込確認シート!$F$2:$G$226,2,FALSE),"　","")," ","")</f>
        <v>#N/A</v>
      </c>
      <c r="L12" s="381"/>
      <c r="M12" s="381"/>
      <c r="N12" s="381" t="e">
        <f>SUBSTITUTE(SUBSTITUTE(VLOOKUP($D$12&amp;N4,申込確認シート!$F$2:$G$226,2,FALSE),"　","")," ","")</f>
        <v>#N/A</v>
      </c>
      <c r="O12" s="381"/>
      <c r="P12" s="381"/>
      <c r="Q12" s="381" t="e">
        <f>SUBSTITUTE(SUBSTITUTE(VLOOKUP($D$12&amp;Q4,申込確認シート!$F$2:$G$226,2,FALSE),"　","")," ","")</f>
        <v>#N/A</v>
      </c>
      <c r="R12" s="381"/>
      <c r="S12" s="381"/>
      <c r="T12" s="381" t="e">
        <f>SUBSTITUTE(SUBSTITUTE(VLOOKUP($D$12&amp;T4,申込確認シート!$F$2:$G$226,2,FALSE),"　","")," ","")</f>
        <v>#N/A</v>
      </c>
      <c r="U12" s="381"/>
      <c r="V12" s="381"/>
      <c r="W12" s="381" t="e">
        <f>SUBSTITUTE(SUBSTITUTE(VLOOKUP($D$12&amp;W4,申込確認シート!$F$2:$G$226,2,FALSE),"　","")," ","")</f>
        <v>#N/A</v>
      </c>
      <c r="X12" s="381"/>
      <c r="Y12" s="381"/>
      <c r="Z12" s="381" t="e">
        <f>SUBSTITUTE(SUBSTITUTE(VLOOKUP($D$12&amp;Z4,申込確認シート!$F$2:$G$226,2,FALSE),"　","")," ","")</f>
        <v>#N/A</v>
      </c>
      <c r="AA12" s="381"/>
      <c r="AB12" s="381"/>
      <c r="AC12" s="381" t="e">
        <f>SUBSTITUTE(SUBSTITUTE(VLOOKUP($D$12&amp;AC4,申込確認シート!$F$2:$G$226,2,FALSE),"　","")," ","")</f>
        <v>#N/A</v>
      </c>
      <c r="AD12" s="381"/>
      <c r="AE12" s="381"/>
      <c r="AF12" s="381" t="e">
        <f>SUBSTITUTE(SUBSTITUTE(VLOOKUP($D$12&amp;AF4,申込確認シート!$F$2:$G$226,2,FALSE),"　","")," ","")</f>
        <v>#N/A</v>
      </c>
      <c r="AG12" s="381"/>
      <c r="AH12" s="381"/>
      <c r="AI12" s="11"/>
      <c r="AJ12" s="408"/>
      <c r="AK12" s="408"/>
      <c r="AL12" s="405"/>
      <c r="AM12" s="405"/>
      <c r="AN12" s="405"/>
      <c r="AO12" s="405"/>
      <c r="AP12" s="405"/>
      <c r="AQ12" s="405"/>
      <c r="AR12" s="406"/>
      <c r="AS12" s="406"/>
      <c r="AT12" s="406"/>
      <c r="AU12" s="407"/>
      <c r="AV12" s="407"/>
      <c r="AW12" s="407"/>
      <c r="AX12" s="407"/>
      <c r="AY12" s="407"/>
      <c r="AZ12" s="404"/>
      <c r="BB12" s="174" t="s">
        <v>496</v>
      </c>
      <c r="BC12" s="174">
        <v>1000</v>
      </c>
    </row>
    <row r="13" spans="1:55" ht="9.75" customHeight="1">
      <c r="A13" s="442"/>
      <c r="B13" s="213">
        <v>9</v>
      </c>
      <c r="C13" s="227"/>
      <c r="D13" s="213" t="s">
        <v>454</v>
      </c>
      <c r="E13" s="401" t="e">
        <f>SUBSTITUTE(SUBSTITUTE(VLOOKUP($D$13&amp;E4,申込確認シート!$F$2:$G$226,2,FALSE),"　","")," ","")</f>
        <v>#N/A</v>
      </c>
      <c r="F13" s="402"/>
      <c r="G13" s="403"/>
      <c r="H13" s="381" t="e">
        <f>SUBSTITUTE(SUBSTITUTE(VLOOKUP($D$13&amp;H4,申込確認シート!$F$2:$G$226,2,FALSE),"　","")," ","")</f>
        <v>#N/A</v>
      </c>
      <c r="I13" s="381"/>
      <c r="J13" s="381"/>
      <c r="K13" s="381" t="e">
        <f>SUBSTITUTE(SUBSTITUTE(VLOOKUP($D$13&amp;K4,申込確認シート!$F$2:$G$226,2,FALSE),"　","")," ","")</f>
        <v>#N/A</v>
      </c>
      <c r="L13" s="381"/>
      <c r="M13" s="381"/>
      <c r="N13" s="381" t="e">
        <f>SUBSTITUTE(SUBSTITUTE(VLOOKUP($D$13&amp;N4,申込確認シート!$F$2:$G$226,2,FALSE),"　","")," ","")</f>
        <v>#N/A</v>
      </c>
      <c r="O13" s="381"/>
      <c r="P13" s="381"/>
      <c r="Q13" s="381" t="e">
        <f>SUBSTITUTE(SUBSTITUTE(VLOOKUP($D$13&amp;Q4,申込確認シート!$F$2:$G$226,2,FALSE),"　","")," ","")</f>
        <v>#N/A</v>
      </c>
      <c r="R13" s="381"/>
      <c r="S13" s="381"/>
      <c r="T13" s="381" t="e">
        <f>SUBSTITUTE(SUBSTITUTE(VLOOKUP($D$13&amp;T4,申込確認シート!$F$2:$G$226,2,FALSE),"　","")," ","")</f>
        <v>#N/A</v>
      </c>
      <c r="U13" s="381"/>
      <c r="V13" s="381"/>
      <c r="W13" s="381" t="e">
        <f>SUBSTITUTE(SUBSTITUTE(VLOOKUP($D$13&amp;W4,申込確認シート!$F$2:$G$226,2,FALSE),"　","")," ","")</f>
        <v>#N/A</v>
      </c>
      <c r="X13" s="381"/>
      <c r="Y13" s="381"/>
      <c r="Z13" s="381" t="e">
        <f>SUBSTITUTE(SUBSTITUTE(VLOOKUP($D$13&amp;Z4,申込確認シート!$F$2:$G$226,2,FALSE),"　","")," ","")</f>
        <v>#N/A</v>
      </c>
      <c r="AA13" s="381"/>
      <c r="AB13" s="381"/>
      <c r="AC13" s="381" t="e">
        <f>SUBSTITUTE(SUBSTITUTE(VLOOKUP($D$13&amp;AC4,申込確認シート!$F$2:$G$226,2,FALSE),"　","")," ","")</f>
        <v>#N/A</v>
      </c>
      <c r="AD13" s="381"/>
      <c r="AE13" s="381"/>
      <c r="AF13" s="381" t="e">
        <f>SUBSTITUTE(SUBSTITUTE(VLOOKUP($D$13&amp;AF4,申込確認シート!$F$2:$G$226,2,FALSE),"　","")," ","")</f>
        <v>#N/A</v>
      </c>
      <c r="AG13" s="381"/>
      <c r="AH13" s="381"/>
      <c r="AI13" s="11"/>
      <c r="AJ13" s="408"/>
      <c r="AK13" s="408"/>
      <c r="AL13" s="405" t="s">
        <v>432</v>
      </c>
      <c r="AM13" s="405"/>
      <c r="AN13" s="405"/>
      <c r="AO13" s="405">
        <f>入力表!AK57+入力表!AL57</f>
        <v>0</v>
      </c>
      <c r="AP13" s="405"/>
      <c r="AQ13" s="405"/>
      <c r="AR13" s="406" t="e">
        <f>VLOOKUP($AJ$7&amp;"リレー",$BB$10:$BC$21,2,FALSE)</f>
        <v>#N/A</v>
      </c>
      <c r="AS13" s="406"/>
      <c r="AT13" s="406"/>
      <c r="AU13" s="407" t="e">
        <f>AO13*AR13</f>
        <v>#N/A</v>
      </c>
      <c r="AV13" s="407"/>
      <c r="AW13" s="407"/>
      <c r="AX13" s="407"/>
      <c r="AY13" s="407"/>
      <c r="AZ13" s="378"/>
      <c r="BB13" s="174" t="s">
        <v>497</v>
      </c>
      <c r="BC13" s="174">
        <v>800</v>
      </c>
    </row>
    <row r="14" spans="1:55" ht="9.75" customHeight="1">
      <c r="A14" s="442"/>
      <c r="B14" s="213">
        <v>10</v>
      </c>
      <c r="C14" s="227"/>
      <c r="D14" s="213" t="s">
        <v>455</v>
      </c>
      <c r="E14" s="401" t="e">
        <f>SUBSTITUTE(SUBSTITUTE(VLOOKUP($D$14&amp;E4,申込確認シート!$F$2:$G$226,2,FALSE),"　","")," ","")</f>
        <v>#N/A</v>
      </c>
      <c r="F14" s="402"/>
      <c r="G14" s="403"/>
      <c r="H14" s="381" t="e">
        <f>SUBSTITUTE(SUBSTITUTE(VLOOKUP($D$14&amp;H4,申込確認シート!$F$2:$G$226,2,FALSE),"　","")," ","")</f>
        <v>#N/A</v>
      </c>
      <c r="I14" s="381"/>
      <c r="J14" s="381"/>
      <c r="K14" s="381" t="e">
        <f>SUBSTITUTE(SUBSTITUTE(VLOOKUP($D$14&amp;K4,申込確認シート!$F$2:$G$226,2,FALSE),"　","")," ","")</f>
        <v>#N/A</v>
      </c>
      <c r="L14" s="381"/>
      <c r="M14" s="381"/>
      <c r="N14" s="381" t="e">
        <f>SUBSTITUTE(SUBSTITUTE(VLOOKUP($D$14&amp;N4,申込確認シート!$F$2:$G$226,2,FALSE),"　","")," ","")</f>
        <v>#N/A</v>
      </c>
      <c r="O14" s="381"/>
      <c r="P14" s="381"/>
      <c r="Q14" s="381" t="e">
        <f>SUBSTITUTE(SUBSTITUTE(VLOOKUP($D$14&amp;Q4,申込確認シート!$F$2:$G$226,2,FALSE),"　","")," ","")</f>
        <v>#N/A</v>
      </c>
      <c r="R14" s="381"/>
      <c r="S14" s="381"/>
      <c r="T14" s="381" t="e">
        <f>SUBSTITUTE(SUBSTITUTE(VLOOKUP($D$14&amp;T4,申込確認シート!$F$2:$G$226,2,FALSE),"　","")," ","")</f>
        <v>#N/A</v>
      </c>
      <c r="U14" s="381"/>
      <c r="V14" s="381"/>
      <c r="W14" s="381" t="e">
        <f>SUBSTITUTE(SUBSTITUTE(VLOOKUP($D$14&amp;W4,申込確認シート!$F$2:$G$226,2,FALSE),"　","")," ","")</f>
        <v>#N/A</v>
      </c>
      <c r="X14" s="381"/>
      <c r="Y14" s="381"/>
      <c r="Z14" s="381" t="e">
        <f>SUBSTITUTE(SUBSTITUTE(VLOOKUP($D$14&amp;Z4,申込確認シート!$F$2:$G$226,2,FALSE),"　","")," ","")</f>
        <v>#N/A</v>
      </c>
      <c r="AA14" s="381"/>
      <c r="AB14" s="381"/>
      <c r="AC14" s="381" t="e">
        <f>SUBSTITUTE(SUBSTITUTE(VLOOKUP($D$14&amp;AC4,申込確認シート!$F$2:$G$226,2,FALSE),"　","")," ","")</f>
        <v>#N/A</v>
      </c>
      <c r="AD14" s="381"/>
      <c r="AE14" s="381"/>
      <c r="AF14" s="381" t="e">
        <f>SUBSTITUTE(SUBSTITUTE(VLOOKUP($D$14&amp;AF4,申込確認シート!$F$2:$G$226,2,FALSE),"　","")," ","")</f>
        <v>#N/A</v>
      </c>
      <c r="AG14" s="381"/>
      <c r="AH14" s="381"/>
      <c r="AI14" s="11"/>
      <c r="AJ14" s="408"/>
      <c r="AK14" s="408"/>
      <c r="AL14" s="405"/>
      <c r="AM14" s="405"/>
      <c r="AN14" s="405"/>
      <c r="AO14" s="405"/>
      <c r="AP14" s="405"/>
      <c r="AQ14" s="405"/>
      <c r="AR14" s="406"/>
      <c r="AS14" s="406"/>
      <c r="AT14" s="406"/>
      <c r="AU14" s="407"/>
      <c r="AV14" s="407"/>
      <c r="AW14" s="407"/>
      <c r="AX14" s="407"/>
      <c r="AY14" s="407"/>
      <c r="AZ14" s="378"/>
      <c r="BB14" s="174" t="s">
        <v>498</v>
      </c>
      <c r="BC14" s="174">
        <v>1000</v>
      </c>
    </row>
    <row r="15" spans="1:55" ht="9.75" customHeight="1">
      <c r="A15" s="442"/>
      <c r="B15" s="213">
        <v>11</v>
      </c>
      <c r="C15" s="227"/>
      <c r="D15" s="213" t="s">
        <v>456</v>
      </c>
      <c r="E15" s="401" t="e">
        <f>SUBSTITUTE(SUBSTITUTE(VLOOKUP($D$15&amp;E4,申込確認シート!$F$2:$G$226,2,FALSE),"　","")," ","")</f>
        <v>#N/A</v>
      </c>
      <c r="F15" s="402"/>
      <c r="G15" s="403"/>
      <c r="H15" s="381" t="e">
        <f>SUBSTITUTE(SUBSTITUTE(VLOOKUP($D$15&amp;H4,申込確認シート!$F$2:$G$226,2,FALSE),"　","")," ","")</f>
        <v>#N/A</v>
      </c>
      <c r="I15" s="381"/>
      <c r="J15" s="381"/>
      <c r="K15" s="381" t="e">
        <f>SUBSTITUTE(SUBSTITUTE(VLOOKUP($D$15&amp;K4,申込確認シート!$F$2:$G$226,2,FALSE),"　","")," ","")</f>
        <v>#N/A</v>
      </c>
      <c r="L15" s="381"/>
      <c r="M15" s="381"/>
      <c r="N15" s="381" t="e">
        <f>SUBSTITUTE(SUBSTITUTE(VLOOKUP($D$15&amp;N4,申込確認シート!$F$2:$G$226,2,FALSE),"　","")," ","")</f>
        <v>#N/A</v>
      </c>
      <c r="O15" s="381"/>
      <c r="P15" s="381"/>
      <c r="Q15" s="381" t="e">
        <f>SUBSTITUTE(SUBSTITUTE(VLOOKUP($D$15&amp;Q4,申込確認シート!$F$2:$G$226,2,FALSE),"　","")," ","")</f>
        <v>#N/A</v>
      </c>
      <c r="R15" s="381"/>
      <c r="S15" s="381"/>
      <c r="T15" s="381" t="e">
        <f>SUBSTITUTE(SUBSTITUTE(VLOOKUP($D$15&amp;T4,申込確認シート!$F$2:$G$226,2,FALSE),"　","")," ","")</f>
        <v>#N/A</v>
      </c>
      <c r="U15" s="381"/>
      <c r="V15" s="381"/>
      <c r="W15" s="381" t="e">
        <f>SUBSTITUTE(SUBSTITUTE(VLOOKUP($D$15&amp;W4,申込確認シート!$F$2:$G$226,2,FALSE),"　","")," ","")</f>
        <v>#N/A</v>
      </c>
      <c r="X15" s="381"/>
      <c r="Y15" s="381"/>
      <c r="Z15" s="381" t="e">
        <f>SUBSTITUTE(SUBSTITUTE(VLOOKUP($D$15&amp;Z4,申込確認シート!$F$2:$G$226,2,FALSE),"　","")," ","")</f>
        <v>#N/A</v>
      </c>
      <c r="AA15" s="381"/>
      <c r="AB15" s="381"/>
      <c r="AC15" s="381" t="e">
        <f>SUBSTITUTE(SUBSTITUTE(VLOOKUP($D$15&amp;AC4,申込確認シート!$F$2:$G$226,2,FALSE),"　","")," ","")</f>
        <v>#N/A</v>
      </c>
      <c r="AD15" s="381"/>
      <c r="AE15" s="381"/>
      <c r="AF15" s="381" t="e">
        <f>SUBSTITUTE(SUBSTITUTE(VLOOKUP($D$15&amp;AF4,申込確認シート!$F$2:$G$226,2,FALSE),"　","")," ","")</f>
        <v>#N/A</v>
      </c>
      <c r="AG15" s="381"/>
      <c r="AH15" s="381"/>
      <c r="AI15" s="11"/>
      <c r="AJ15" s="393" t="s">
        <v>419</v>
      </c>
      <c r="AK15" s="393"/>
      <c r="AL15" s="393"/>
      <c r="AM15" s="393"/>
      <c r="AN15" s="394"/>
      <c r="AO15" s="397" t="e">
        <f>SUM(AU7:AY40)</f>
        <v>#N/A</v>
      </c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78"/>
      <c r="BB15" s="174" t="s">
        <v>499</v>
      </c>
      <c r="BC15" s="174">
        <v>1200</v>
      </c>
    </row>
    <row r="16" spans="1:55" ht="9.75" customHeight="1">
      <c r="A16" s="442"/>
      <c r="B16" s="213">
        <v>12</v>
      </c>
      <c r="C16" s="227"/>
      <c r="D16" s="213" t="s">
        <v>457</v>
      </c>
      <c r="E16" s="401" t="e">
        <f>SUBSTITUTE(SUBSTITUTE(VLOOKUP($D$16&amp;E4,申込確認シート!$F$2:$G$226,2,FALSE),"　","")," ","")</f>
        <v>#N/A</v>
      </c>
      <c r="F16" s="402"/>
      <c r="G16" s="403"/>
      <c r="H16" s="381" t="e">
        <f>SUBSTITUTE(SUBSTITUTE(VLOOKUP($D$16&amp;H4,申込確認シート!$F$2:$G$226,2,FALSE),"　","")," ","")</f>
        <v>#N/A</v>
      </c>
      <c r="I16" s="381"/>
      <c r="J16" s="381"/>
      <c r="K16" s="381" t="e">
        <f>SUBSTITUTE(SUBSTITUTE(VLOOKUP($D$16&amp;K4,申込確認シート!$F$2:$G$226,2,FALSE),"　","")," ","")</f>
        <v>#N/A</v>
      </c>
      <c r="L16" s="381"/>
      <c r="M16" s="381"/>
      <c r="N16" s="381" t="e">
        <f>SUBSTITUTE(SUBSTITUTE(VLOOKUP($D$16&amp;N4,申込確認シート!$F$2:$G$226,2,FALSE),"　","")," ","")</f>
        <v>#N/A</v>
      </c>
      <c r="O16" s="381"/>
      <c r="P16" s="381"/>
      <c r="Q16" s="381" t="e">
        <f>SUBSTITUTE(SUBSTITUTE(VLOOKUP($D$16&amp;Q4,申込確認シート!$F$2:$G$226,2,FALSE),"　","")," ","")</f>
        <v>#N/A</v>
      </c>
      <c r="R16" s="381"/>
      <c r="S16" s="381"/>
      <c r="T16" s="381" t="e">
        <f>SUBSTITUTE(SUBSTITUTE(VLOOKUP($D$16&amp;T4,申込確認シート!$F$2:$G$226,2,FALSE),"　","")," ","")</f>
        <v>#N/A</v>
      </c>
      <c r="U16" s="381"/>
      <c r="V16" s="381"/>
      <c r="W16" s="381" t="e">
        <f>SUBSTITUTE(SUBSTITUTE(VLOOKUP($D$16&amp;W4,申込確認シート!$F$2:$G$226,2,FALSE),"　","")," ","")</f>
        <v>#N/A</v>
      </c>
      <c r="X16" s="381"/>
      <c r="Y16" s="381"/>
      <c r="Z16" s="381" t="e">
        <f>SUBSTITUTE(SUBSTITUTE(VLOOKUP($D$16&amp;Z4,申込確認シート!$F$2:$G$226,2,FALSE),"　","")," ","")</f>
        <v>#N/A</v>
      </c>
      <c r="AA16" s="381"/>
      <c r="AB16" s="381"/>
      <c r="AC16" s="381" t="e">
        <f>SUBSTITUTE(SUBSTITUTE(VLOOKUP($D$16&amp;AC4,申込確認シート!$F$2:$G$226,2,FALSE),"　","")," ","")</f>
        <v>#N/A</v>
      </c>
      <c r="AD16" s="381"/>
      <c r="AE16" s="381"/>
      <c r="AF16" s="381" t="e">
        <f>SUBSTITUTE(SUBSTITUTE(VLOOKUP($D$16&amp;AF4,申込確認シート!$F$2:$G$226,2,FALSE),"　","")," ","")</f>
        <v>#N/A</v>
      </c>
      <c r="AG16" s="381"/>
      <c r="AH16" s="381"/>
      <c r="AI16" s="11"/>
      <c r="AJ16" s="395"/>
      <c r="AK16" s="395"/>
      <c r="AL16" s="395"/>
      <c r="AM16" s="395"/>
      <c r="AN16" s="396"/>
      <c r="AO16" s="399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378"/>
      <c r="BB16" s="174" t="s">
        <v>500</v>
      </c>
      <c r="BC16" s="174">
        <v>1000</v>
      </c>
    </row>
    <row r="17" spans="1:55" ht="9.75" customHeight="1">
      <c r="A17" s="442"/>
      <c r="B17" s="213">
        <v>13</v>
      </c>
      <c r="C17" s="227"/>
      <c r="D17" s="213" t="s">
        <v>458</v>
      </c>
      <c r="E17" s="401" t="e">
        <f>SUBSTITUTE(SUBSTITUTE(VLOOKUP($D$17&amp;E4,申込確認シート!$F$2:$G$226,2,FALSE),"　","")," ","")</f>
        <v>#N/A</v>
      </c>
      <c r="F17" s="402"/>
      <c r="G17" s="403"/>
      <c r="H17" s="381" t="e">
        <f>SUBSTITUTE(SUBSTITUTE(VLOOKUP($D$17&amp;H4,申込確認シート!$F$2:$G$226,2,FALSE),"　","")," ","")</f>
        <v>#N/A</v>
      </c>
      <c r="I17" s="381"/>
      <c r="J17" s="381"/>
      <c r="K17" s="381" t="e">
        <f>SUBSTITUTE(SUBSTITUTE(VLOOKUP($D$17&amp;K4,申込確認シート!$F$2:$G$226,2,FALSE),"　","")," ","")</f>
        <v>#N/A</v>
      </c>
      <c r="L17" s="381"/>
      <c r="M17" s="381"/>
      <c r="N17" s="381" t="e">
        <f>SUBSTITUTE(SUBSTITUTE(VLOOKUP($D$17&amp;N4,申込確認シート!$F$2:$G$226,2,FALSE),"　","")," ","")</f>
        <v>#N/A</v>
      </c>
      <c r="O17" s="381"/>
      <c r="P17" s="381"/>
      <c r="Q17" s="381" t="e">
        <f>SUBSTITUTE(SUBSTITUTE(VLOOKUP($D$17&amp;Q4,申込確認シート!$F$2:$G$226,2,FALSE),"　","")," ","")</f>
        <v>#N/A</v>
      </c>
      <c r="R17" s="381"/>
      <c r="S17" s="381"/>
      <c r="T17" s="381" t="e">
        <f>SUBSTITUTE(SUBSTITUTE(VLOOKUP($D$17&amp;T4,申込確認シート!$F$2:$G$226,2,FALSE),"　","")," ","")</f>
        <v>#N/A</v>
      </c>
      <c r="U17" s="381"/>
      <c r="V17" s="381"/>
      <c r="W17" s="381" t="e">
        <f>SUBSTITUTE(SUBSTITUTE(VLOOKUP($D$17&amp;W4,申込確認シート!$F$2:$G$226,2,FALSE),"　","")," ","")</f>
        <v>#N/A</v>
      </c>
      <c r="X17" s="381"/>
      <c r="Y17" s="381"/>
      <c r="Z17" s="381" t="e">
        <f>SUBSTITUTE(SUBSTITUTE(VLOOKUP($D$17&amp;Z4,申込確認シート!$F$2:$G$226,2,FALSE),"　","")," ","")</f>
        <v>#N/A</v>
      </c>
      <c r="AA17" s="381"/>
      <c r="AB17" s="381"/>
      <c r="AC17" s="381" t="e">
        <f>SUBSTITUTE(SUBSTITUTE(VLOOKUP($D$17&amp;AC4,申込確認シート!$F$2:$G$226,2,FALSE),"　","")," ","")</f>
        <v>#N/A</v>
      </c>
      <c r="AD17" s="381"/>
      <c r="AE17" s="381"/>
      <c r="AF17" s="381" t="e">
        <f>SUBSTITUTE(SUBSTITUTE(VLOOKUP($D$17&amp;AF4,申込確認シート!$F$2:$G$226,2,FALSE),"　","")," ","")</f>
        <v>#N/A</v>
      </c>
      <c r="AG17" s="381"/>
      <c r="AH17" s="381"/>
      <c r="AI17" s="11"/>
      <c r="AJ17" s="395"/>
      <c r="AK17" s="395"/>
      <c r="AL17" s="395"/>
      <c r="AM17" s="395"/>
      <c r="AN17" s="396"/>
      <c r="AO17" s="399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378"/>
      <c r="BB17" s="174" t="s">
        <v>501</v>
      </c>
      <c r="BC17" s="174">
        <v>1500</v>
      </c>
    </row>
    <row r="18" spans="1:55" ht="9.75" customHeight="1">
      <c r="A18" s="442"/>
      <c r="B18" s="213">
        <v>14</v>
      </c>
      <c r="C18" s="227"/>
      <c r="D18" s="213" t="s">
        <v>459</v>
      </c>
      <c r="E18" s="401" t="e">
        <f>SUBSTITUTE(SUBSTITUTE(VLOOKUP($D$18&amp;E4,申込確認シート!$F$2:$G$226,2,FALSE),"　","")," ","")</f>
        <v>#N/A</v>
      </c>
      <c r="F18" s="402"/>
      <c r="G18" s="403"/>
      <c r="H18" s="381" t="e">
        <f>SUBSTITUTE(SUBSTITUTE(VLOOKUP($D$18&amp;H4,申込確認シート!$F$2:$G$226,2,FALSE),"　","")," ","")</f>
        <v>#N/A</v>
      </c>
      <c r="I18" s="381"/>
      <c r="J18" s="381"/>
      <c r="K18" s="381" t="e">
        <f>SUBSTITUTE(SUBSTITUTE(VLOOKUP($D$18&amp;K4,申込確認シート!$F$2:$G$226,2,FALSE),"　","")," ","")</f>
        <v>#N/A</v>
      </c>
      <c r="L18" s="381"/>
      <c r="M18" s="381"/>
      <c r="N18" s="381" t="e">
        <f>SUBSTITUTE(SUBSTITUTE(VLOOKUP($D$18&amp;N4,申込確認シート!$F$2:$G$226,2,FALSE),"　","")," ","")</f>
        <v>#N/A</v>
      </c>
      <c r="O18" s="381"/>
      <c r="P18" s="381"/>
      <c r="Q18" s="381" t="e">
        <f>SUBSTITUTE(SUBSTITUTE(VLOOKUP($D$18&amp;Q4,申込確認シート!$F$2:$G$226,2,FALSE),"　","")," ","")</f>
        <v>#N/A</v>
      </c>
      <c r="R18" s="381"/>
      <c r="S18" s="381"/>
      <c r="T18" s="381" t="e">
        <f>SUBSTITUTE(SUBSTITUTE(VLOOKUP($D$18&amp;T4,申込確認シート!$F$2:$G$226,2,FALSE),"　","")," ","")</f>
        <v>#N/A</v>
      </c>
      <c r="U18" s="381"/>
      <c r="V18" s="381"/>
      <c r="W18" s="381" t="e">
        <f>SUBSTITUTE(SUBSTITUTE(VLOOKUP($D$18&amp;W4,申込確認シート!$F$2:$G$226,2,FALSE),"　","")," ","")</f>
        <v>#N/A</v>
      </c>
      <c r="X18" s="381"/>
      <c r="Y18" s="381"/>
      <c r="Z18" s="381" t="e">
        <f>SUBSTITUTE(SUBSTITUTE(VLOOKUP($D$18&amp;Z4,申込確認シート!$F$2:$G$226,2,FALSE),"　","")," ","")</f>
        <v>#N/A</v>
      </c>
      <c r="AA18" s="381"/>
      <c r="AB18" s="381"/>
      <c r="AC18" s="381" t="e">
        <f>SUBSTITUTE(SUBSTITUTE(VLOOKUP($D$18&amp;AC4,申込確認シート!$F$2:$G$226,2,FALSE),"　","")," ","")</f>
        <v>#N/A</v>
      </c>
      <c r="AD18" s="381"/>
      <c r="AE18" s="381"/>
      <c r="AF18" s="381" t="e">
        <f>SUBSTITUTE(SUBSTITUTE(VLOOKUP($D$18&amp;AF4,申込確認シート!$F$2:$G$226,2,FALSE),"　","")," ","")</f>
        <v>#N/A</v>
      </c>
      <c r="AG18" s="381"/>
      <c r="AH18" s="381"/>
      <c r="AI18" s="11"/>
      <c r="AJ18" s="395"/>
      <c r="AK18" s="395"/>
      <c r="AL18" s="395"/>
      <c r="AM18" s="395"/>
      <c r="AN18" s="396"/>
      <c r="AO18" s="399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378"/>
      <c r="BB18" s="174" t="s">
        <v>502</v>
      </c>
      <c r="BC18" s="174">
        <v>1800</v>
      </c>
    </row>
    <row r="19" spans="1:55" ht="9.75" customHeight="1">
      <c r="A19" s="442"/>
      <c r="B19" s="213">
        <v>15</v>
      </c>
      <c r="C19" s="227"/>
      <c r="D19" s="213" t="s">
        <v>460</v>
      </c>
      <c r="E19" s="401" t="e">
        <f>SUBSTITUTE(SUBSTITUTE(VLOOKUP($D$19&amp;E4,申込確認シート!$F$2:$G$226,2,FALSE),"　","")," ","")</f>
        <v>#N/A</v>
      </c>
      <c r="F19" s="402"/>
      <c r="G19" s="403"/>
      <c r="H19" s="381" t="e">
        <f>SUBSTITUTE(SUBSTITUTE(VLOOKUP($D$19&amp;H4,申込確認シート!$F$2:$G$226,2,FALSE),"　","")," ","")</f>
        <v>#N/A</v>
      </c>
      <c r="I19" s="381"/>
      <c r="J19" s="381"/>
      <c r="K19" s="381" t="e">
        <f>SUBSTITUTE(SUBSTITUTE(VLOOKUP($D$19&amp;K4,申込確認シート!$F$2:$G$226,2,FALSE),"　","")," ","")</f>
        <v>#N/A</v>
      </c>
      <c r="L19" s="381"/>
      <c r="M19" s="381"/>
      <c r="N19" s="381" t="e">
        <f>SUBSTITUTE(SUBSTITUTE(VLOOKUP($D$19&amp;N4,申込確認シート!$F$2:$G$226,2,FALSE),"　","")," ","")</f>
        <v>#N/A</v>
      </c>
      <c r="O19" s="381"/>
      <c r="P19" s="381"/>
      <c r="Q19" s="381" t="e">
        <f>SUBSTITUTE(SUBSTITUTE(VLOOKUP($D$19&amp;Q4,申込確認シート!$F$2:$G$226,2,FALSE),"　","")," ","")</f>
        <v>#N/A</v>
      </c>
      <c r="R19" s="381"/>
      <c r="S19" s="381"/>
      <c r="T19" s="381" t="e">
        <f>SUBSTITUTE(SUBSTITUTE(VLOOKUP($D$19&amp;T4,申込確認シート!$F$2:$G$226,2,FALSE),"　","")," ","")</f>
        <v>#N/A</v>
      </c>
      <c r="U19" s="381"/>
      <c r="V19" s="381"/>
      <c r="W19" s="381" t="e">
        <f>SUBSTITUTE(SUBSTITUTE(VLOOKUP($D$19&amp;W4,申込確認シート!$F$2:$G$226,2,FALSE),"　","")," ","")</f>
        <v>#N/A</v>
      </c>
      <c r="X19" s="381"/>
      <c r="Y19" s="381"/>
      <c r="Z19" s="381" t="e">
        <f>SUBSTITUTE(SUBSTITUTE(VLOOKUP($D$19&amp;Z4,申込確認シート!$F$2:$G$226,2,FALSE),"　","")," ","")</f>
        <v>#N/A</v>
      </c>
      <c r="AA19" s="381"/>
      <c r="AB19" s="381"/>
      <c r="AC19" s="381" t="e">
        <f>SUBSTITUTE(SUBSTITUTE(VLOOKUP($D$19&amp;AC4,申込確認シート!$F$2:$G$226,2,FALSE),"　","")," ","")</f>
        <v>#N/A</v>
      </c>
      <c r="AD19" s="381"/>
      <c r="AE19" s="381"/>
      <c r="AF19" s="381" t="e">
        <f>SUBSTITUTE(SUBSTITUTE(VLOOKUP($D$19&amp;AF4,申込確認シート!$F$2:$G$226,2,FALSE),"　","")," ","")</f>
        <v>#N/A</v>
      </c>
      <c r="AG19" s="381"/>
      <c r="AH19" s="381"/>
      <c r="AI19" s="11"/>
      <c r="AJ19" s="93"/>
      <c r="AK19" s="93"/>
      <c r="AL19" s="13"/>
      <c r="AM19" s="13"/>
      <c r="AN19" s="13"/>
      <c r="AO19" s="13"/>
      <c r="AP19" s="13"/>
      <c r="AQ19" s="13"/>
      <c r="AR19" s="94"/>
      <c r="AS19" s="94"/>
      <c r="AT19" s="94"/>
      <c r="AU19" s="94"/>
      <c r="AV19" s="94"/>
      <c r="AW19" s="94"/>
      <c r="AX19" s="94"/>
      <c r="AY19" s="94"/>
      <c r="AZ19" s="378"/>
      <c r="BB19" s="174" t="s">
        <v>503</v>
      </c>
      <c r="BC19" s="174">
        <v>800</v>
      </c>
    </row>
    <row r="20" spans="1:55" ht="9.75" customHeight="1" thickBot="1">
      <c r="A20" s="442"/>
      <c r="B20" s="213">
        <v>16</v>
      </c>
      <c r="C20" s="227"/>
      <c r="D20" s="213" t="s">
        <v>461</v>
      </c>
      <c r="E20" s="401" t="e">
        <f>SUBSTITUTE(SUBSTITUTE(VLOOKUP($D$20&amp;E4,申込確認シート!$F$2:$G$226,2,FALSE),"　","")," ","")</f>
        <v>#N/A</v>
      </c>
      <c r="F20" s="402"/>
      <c r="G20" s="403"/>
      <c r="H20" s="381" t="e">
        <f>SUBSTITUTE(SUBSTITUTE(VLOOKUP($D$20&amp;H4,申込確認シート!$F$2:$G$226,2,FALSE),"　","")," ","")</f>
        <v>#N/A</v>
      </c>
      <c r="I20" s="381"/>
      <c r="J20" s="381"/>
      <c r="K20" s="381" t="e">
        <f>SUBSTITUTE(SUBSTITUTE(VLOOKUP($D$20&amp;K4,申込確認シート!$F$2:$G$226,2,FALSE),"　","")," ","")</f>
        <v>#N/A</v>
      </c>
      <c r="L20" s="381"/>
      <c r="M20" s="381"/>
      <c r="N20" s="381" t="e">
        <f>SUBSTITUTE(SUBSTITUTE(VLOOKUP($D$20&amp;N4,申込確認シート!$F$2:$G$226,2,FALSE),"　","")," ","")</f>
        <v>#N/A</v>
      </c>
      <c r="O20" s="381"/>
      <c r="P20" s="381"/>
      <c r="Q20" s="381" t="e">
        <f>SUBSTITUTE(SUBSTITUTE(VLOOKUP($D$20&amp;Q4,申込確認シート!$F$2:$G$226,2,FALSE),"　","")," ","")</f>
        <v>#N/A</v>
      </c>
      <c r="R20" s="381"/>
      <c r="S20" s="381"/>
      <c r="T20" s="381" t="e">
        <f>SUBSTITUTE(SUBSTITUTE(VLOOKUP($D$20&amp;T4,申込確認シート!$F$2:$G$226,2,FALSE),"　","")," ","")</f>
        <v>#N/A</v>
      </c>
      <c r="U20" s="381"/>
      <c r="V20" s="381"/>
      <c r="W20" s="381" t="e">
        <f>SUBSTITUTE(SUBSTITUTE(VLOOKUP($D$20&amp;W4,申込確認シート!$F$2:$G$226,2,FALSE),"　","")," ","")</f>
        <v>#N/A</v>
      </c>
      <c r="X20" s="381"/>
      <c r="Y20" s="381"/>
      <c r="Z20" s="381" t="e">
        <f>SUBSTITUTE(SUBSTITUTE(VLOOKUP($D$20&amp;Z4,申込確認シート!$F$2:$G$226,2,FALSE),"　","")," ","")</f>
        <v>#N/A</v>
      </c>
      <c r="AA20" s="381"/>
      <c r="AB20" s="381"/>
      <c r="AC20" s="381" t="e">
        <f>SUBSTITUTE(SUBSTITUTE(VLOOKUP($D$20&amp;AC4,申込確認シート!$F$2:$G$226,2,FALSE),"　","")," ","")</f>
        <v>#N/A</v>
      </c>
      <c r="AD20" s="381"/>
      <c r="AE20" s="381"/>
      <c r="AF20" s="381" t="e">
        <f>SUBSTITUTE(SUBSTITUTE(VLOOKUP($D$20&amp;AF4,申込確認シート!$F$2:$G$226,2,FALSE),"　","")," ","")</f>
        <v>#N/A</v>
      </c>
      <c r="AG20" s="381"/>
      <c r="AH20" s="381"/>
      <c r="AI20" s="11"/>
      <c r="AJ20" s="93"/>
      <c r="AK20" s="93"/>
      <c r="AL20" s="13"/>
      <c r="AM20" s="13"/>
      <c r="AN20" s="13"/>
      <c r="AO20" s="13"/>
      <c r="AP20" s="13"/>
      <c r="AQ20" s="13"/>
      <c r="AR20" s="94"/>
      <c r="AS20" s="94"/>
      <c r="AT20" s="94"/>
      <c r="AU20" s="94"/>
      <c r="AV20" s="94"/>
      <c r="AW20" s="94"/>
      <c r="AX20" s="94"/>
      <c r="AY20" s="94"/>
      <c r="AZ20" s="378"/>
      <c r="BB20" s="174" t="s">
        <v>504</v>
      </c>
      <c r="BC20" s="174">
        <v>1000</v>
      </c>
    </row>
    <row r="21" spans="1:55" ht="9.75" customHeight="1">
      <c r="A21" s="442"/>
      <c r="B21" s="213">
        <v>17</v>
      </c>
      <c r="C21" s="227"/>
      <c r="D21" s="213" t="s">
        <v>475</v>
      </c>
      <c r="E21" s="401" t="e">
        <f>SUBSTITUTE(SUBSTITUTE(VLOOKUP($D$21&amp;E4,申込確認シート!$F$2:$G$226,2,FALSE),"　","")," ","")</f>
        <v>#N/A</v>
      </c>
      <c r="F21" s="402"/>
      <c r="G21" s="403"/>
      <c r="H21" s="381" t="e">
        <f>SUBSTITUTE(SUBSTITUTE(VLOOKUP($D$21&amp;H4,申込確認シート!$F$2:$G$226,2,FALSE),"　","")," ","")</f>
        <v>#N/A</v>
      </c>
      <c r="I21" s="381"/>
      <c r="J21" s="381"/>
      <c r="K21" s="381" t="e">
        <f>SUBSTITUTE(SUBSTITUTE(VLOOKUP($D$21&amp;K4,申込確認シート!$F$2:$G$226,2,FALSE),"　","")," ","")</f>
        <v>#N/A</v>
      </c>
      <c r="L21" s="381"/>
      <c r="M21" s="381"/>
      <c r="N21" s="381" t="e">
        <f>SUBSTITUTE(SUBSTITUTE(VLOOKUP($D$21&amp;N4,申込確認シート!$F$2:$G$226,2,FALSE),"　","")," ","")</f>
        <v>#N/A</v>
      </c>
      <c r="O21" s="381"/>
      <c r="P21" s="381"/>
      <c r="Q21" s="381" t="e">
        <f>SUBSTITUTE(SUBSTITUTE(VLOOKUP($D$21&amp;Q4,申込確認シート!$F$2:$G$226,2,FALSE),"　","")," ","")</f>
        <v>#N/A</v>
      </c>
      <c r="R21" s="381"/>
      <c r="S21" s="381"/>
      <c r="T21" s="381" t="e">
        <f>SUBSTITUTE(SUBSTITUTE(VLOOKUP($D$21&amp;T4,申込確認シート!$F$2:$G$226,2,FALSE),"　","")," ","")</f>
        <v>#N/A</v>
      </c>
      <c r="U21" s="381"/>
      <c r="V21" s="381"/>
      <c r="W21" s="381" t="e">
        <f>SUBSTITUTE(SUBSTITUTE(VLOOKUP($D$21&amp;W4,申込確認シート!$F$2:$G$226,2,FALSE),"　","")," ","")</f>
        <v>#N/A</v>
      </c>
      <c r="X21" s="381"/>
      <c r="Y21" s="381"/>
      <c r="Z21" s="381" t="e">
        <f>SUBSTITUTE(SUBSTITUTE(VLOOKUP($D$21&amp;Z4,申込確認シート!$F$2:$G$226,2,FALSE),"　","")," ","")</f>
        <v>#N/A</v>
      </c>
      <c r="AA21" s="381"/>
      <c r="AB21" s="381"/>
      <c r="AC21" s="381" t="e">
        <f>SUBSTITUTE(SUBSTITUTE(VLOOKUP($D$21&amp;AC4,申込確認シート!$F$2:$G$226,2,FALSE),"　","")," ","")</f>
        <v>#N/A</v>
      </c>
      <c r="AD21" s="381"/>
      <c r="AE21" s="381"/>
      <c r="AF21" s="381" t="e">
        <f>SUBSTITUTE(SUBSTITUTE(VLOOKUP($D$21&amp;AF4,申込確認シート!$F$2:$G$226,2,FALSE),"　","")," ","")</f>
        <v>#N/A</v>
      </c>
      <c r="AG21" s="381"/>
      <c r="AH21" s="381"/>
      <c r="AI21" s="11"/>
      <c r="AJ21" s="224"/>
      <c r="AK21" s="224"/>
      <c r="AL21" s="224"/>
      <c r="AM21" s="224"/>
      <c r="AN21" s="224"/>
      <c r="AO21" s="382" t="s">
        <v>506</v>
      </c>
      <c r="AP21" s="383"/>
      <c r="AQ21" s="383"/>
      <c r="AR21" s="383"/>
      <c r="AS21" s="383"/>
      <c r="AT21" s="383"/>
      <c r="AU21" s="383"/>
      <c r="AV21" s="383"/>
      <c r="AW21" s="383"/>
      <c r="AX21" s="383"/>
      <c r="AY21" s="384"/>
      <c r="AZ21" s="378"/>
      <c r="BB21" s="174" t="s">
        <v>505</v>
      </c>
      <c r="BC21" s="174">
        <v>1500</v>
      </c>
    </row>
    <row r="22" spans="1:55" ht="9.75" customHeight="1">
      <c r="A22" s="442"/>
      <c r="B22" s="213">
        <v>18</v>
      </c>
      <c r="C22" s="227"/>
      <c r="D22" s="213"/>
      <c r="E22" s="401" t="e">
        <f>SUBSTITUTE(SUBSTITUTE(VLOOKUP($D$22&amp;E4,申込確認シート!$F$2:$G$226,2,FALSE),"　","")," ","")</f>
        <v>#N/A</v>
      </c>
      <c r="F22" s="402"/>
      <c r="G22" s="403"/>
      <c r="H22" s="381" t="e">
        <f>SUBSTITUTE(SUBSTITUTE(VLOOKUP($D$22&amp;H4,申込確認シート!$F$2:$G$226,2,FALSE),"　","")," ","")</f>
        <v>#N/A</v>
      </c>
      <c r="I22" s="381"/>
      <c r="J22" s="381"/>
      <c r="K22" s="381" t="e">
        <f>SUBSTITUTE(SUBSTITUTE(VLOOKUP($D$22&amp;K4,申込確認シート!$F$2:$G$226,2,FALSE),"　","")," ","")</f>
        <v>#N/A</v>
      </c>
      <c r="L22" s="381"/>
      <c r="M22" s="381"/>
      <c r="N22" s="381" t="e">
        <f>SUBSTITUTE(SUBSTITUTE(VLOOKUP($D$22&amp;N4,申込確認シート!$F$2:$G$226,2,FALSE),"　","")," ","")</f>
        <v>#N/A</v>
      </c>
      <c r="O22" s="381"/>
      <c r="P22" s="381"/>
      <c r="Q22" s="381" t="e">
        <f>SUBSTITUTE(SUBSTITUTE(VLOOKUP($D$22&amp;Q4,申込確認シート!$F$2:$G$226,2,FALSE),"　","")," ","")</f>
        <v>#N/A</v>
      </c>
      <c r="R22" s="381"/>
      <c r="S22" s="381"/>
      <c r="T22" s="381" t="e">
        <f>SUBSTITUTE(SUBSTITUTE(VLOOKUP($D$22&amp;T4,申込確認シート!$F$2:$G$226,2,FALSE),"　","")," ","")</f>
        <v>#N/A</v>
      </c>
      <c r="U22" s="381"/>
      <c r="V22" s="381"/>
      <c r="W22" s="381" t="e">
        <f>SUBSTITUTE(SUBSTITUTE(VLOOKUP($D$22&amp;W4,申込確認シート!$F$2:$G$226,2,FALSE),"　","")," ","")</f>
        <v>#N/A</v>
      </c>
      <c r="X22" s="381"/>
      <c r="Y22" s="381"/>
      <c r="Z22" s="381" t="e">
        <f>SUBSTITUTE(SUBSTITUTE(VLOOKUP($D$22&amp;Z4,申込確認シート!$F$2:$G$226,2,FALSE),"　","")," ","")</f>
        <v>#N/A</v>
      </c>
      <c r="AA22" s="381"/>
      <c r="AB22" s="381"/>
      <c r="AC22" s="381" t="e">
        <f>SUBSTITUTE(SUBSTITUTE(VLOOKUP($D$22&amp;AC4,申込確認シート!$F$2:$G$226,2,FALSE),"　","")," ","")</f>
        <v>#N/A</v>
      </c>
      <c r="AD22" s="381"/>
      <c r="AE22" s="381"/>
      <c r="AF22" s="381" t="e">
        <f>SUBSTITUTE(SUBSTITUTE(VLOOKUP($D$22&amp;AF4,申込確認シート!$F$2:$G$226,2,FALSE),"　","")," ","")</f>
        <v>#N/A</v>
      </c>
      <c r="AG22" s="381"/>
      <c r="AH22" s="381"/>
      <c r="AI22" s="11"/>
      <c r="AJ22" s="224"/>
      <c r="AK22" s="224"/>
      <c r="AL22" s="224"/>
      <c r="AM22" s="224"/>
      <c r="AN22" s="224"/>
      <c r="AO22" s="385"/>
      <c r="AP22" s="386"/>
      <c r="AQ22" s="386"/>
      <c r="AR22" s="386"/>
      <c r="AS22" s="386"/>
      <c r="AT22" s="386"/>
      <c r="AU22" s="386"/>
      <c r="AV22" s="386"/>
      <c r="AW22" s="386"/>
      <c r="AX22" s="386"/>
      <c r="AY22" s="387"/>
      <c r="AZ22" s="378"/>
    </row>
    <row r="23" spans="1:55" ht="9.75" customHeight="1">
      <c r="A23" s="442"/>
      <c r="B23" s="213">
        <v>19</v>
      </c>
      <c r="C23" s="227"/>
      <c r="D23" s="213"/>
      <c r="E23" s="401" t="e">
        <f>SUBSTITUTE(SUBSTITUTE(VLOOKUP($D$23&amp;E4,申込確認シート!$F$2:$G$226,2,FALSE),"　","")," ","")</f>
        <v>#N/A</v>
      </c>
      <c r="F23" s="402"/>
      <c r="G23" s="403"/>
      <c r="H23" s="381" t="e">
        <f>SUBSTITUTE(SUBSTITUTE(VLOOKUP($D$23&amp;H4,申込確認シート!$F$2:$G$226,2,FALSE),"　","")," ","")</f>
        <v>#N/A</v>
      </c>
      <c r="I23" s="381"/>
      <c r="J23" s="381"/>
      <c r="K23" s="381" t="e">
        <f>SUBSTITUTE(SUBSTITUTE(VLOOKUP($D$23&amp;K4,申込確認シート!$F$2:$G$226,2,FALSE),"　","")," ","")</f>
        <v>#N/A</v>
      </c>
      <c r="L23" s="381"/>
      <c r="M23" s="381"/>
      <c r="N23" s="381" t="e">
        <f>SUBSTITUTE(SUBSTITUTE(VLOOKUP($D$23&amp;N4,申込確認シート!$F$2:$G$226,2,FALSE),"　","")," ","")</f>
        <v>#N/A</v>
      </c>
      <c r="O23" s="381"/>
      <c r="P23" s="381"/>
      <c r="Q23" s="381" t="e">
        <f>SUBSTITUTE(SUBSTITUTE(VLOOKUP($D$23&amp;Q4,申込確認シート!$F$2:$G$226,2,FALSE),"　","")," ","")</f>
        <v>#N/A</v>
      </c>
      <c r="R23" s="381"/>
      <c r="S23" s="381"/>
      <c r="T23" s="381" t="e">
        <f>SUBSTITUTE(SUBSTITUTE(VLOOKUP($D$23&amp;T4,申込確認シート!$F$2:$G$226,2,FALSE),"　","")," ","")</f>
        <v>#N/A</v>
      </c>
      <c r="U23" s="381"/>
      <c r="V23" s="381"/>
      <c r="W23" s="381" t="e">
        <f>SUBSTITUTE(SUBSTITUTE(VLOOKUP($D$23&amp;W4,申込確認シート!$F$2:$G$226,2,FALSE),"　","")," ","")</f>
        <v>#N/A</v>
      </c>
      <c r="X23" s="381"/>
      <c r="Y23" s="381"/>
      <c r="Z23" s="381" t="e">
        <f>SUBSTITUTE(SUBSTITUTE(VLOOKUP($D$23&amp;Z4,申込確認シート!$F$2:$G$226,2,FALSE),"　","")," ","")</f>
        <v>#N/A</v>
      </c>
      <c r="AA23" s="381"/>
      <c r="AB23" s="381"/>
      <c r="AC23" s="381" t="e">
        <f>SUBSTITUTE(SUBSTITUTE(VLOOKUP($D$23&amp;AC4,申込確認シート!$F$2:$G$226,2,FALSE),"　","")," ","")</f>
        <v>#N/A</v>
      </c>
      <c r="AD23" s="381"/>
      <c r="AE23" s="381"/>
      <c r="AF23" s="381" t="e">
        <f>SUBSTITUTE(SUBSTITUTE(VLOOKUP($D$23&amp;AF4,申込確認シート!$F$2:$G$226,2,FALSE),"　","")," ","")</f>
        <v>#N/A</v>
      </c>
      <c r="AG23" s="381"/>
      <c r="AH23" s="381"/>
      <c r="AI23" s="11"/>
      <c r="AJ23" s="224"/>
      <c r="AK23" s="224"/>
      <c r="AL23" s="224"/>
      <c r="AM23" s="224"/>
      <c r="AN23" s="224"/>
      <c r="AO23" s="385"/>
      <c r="AP23" s="386"/>
      <c r="AQ23" s="386"/>
      <c r="AR23" s="386"/>
      <c r="AS23" s="386"/>
      <c r="AT23" s="386"/>
      <c r="AU23" s="386"/>
      <c r="AV23" s="386"/>
      <c r="AW23" s="386"/>
      <c r="AX23" s="386"/>
      <c r="AY23" s="387"/>
      <c r="AZ23" s="378"/>
    </row>
    <row r="24" spans="1:55" ht="9.75" customHeight="1">
      <c r="A24" s="442"/>
      <c r="B24" s="213">
        <v>14</v>
      </c>
      <c r="C24" s="227"/>
      <c r="D24" s="213"/>
      <c r="E24" s="401" t="e">
        <f>SUBSTITUTE(SUBSTITUTE(VLOOKUP($D$24&amp;E4,申込確認シート!$F$2:$G$226,2,FALSE),"　","")," ","")</f>
        <v>#N/A</v>
      </c>
      <c r="F24" s="402"/>
      <c r="G24" s="403"/>
      <c r="H24" s="381" t="e">
        <f>SUBSTITUTE(SUBSTITUTE(VLOOKUP($D$24&amp;H4,申込確認シート!$F$2:$G$226,2,FALSE),"　","")," ","")</f>
        <v>#N/A</v>
      </c>
      <c r="I24" s="381"/>
      <c r="J24" s="381"/>
      <c r="K24" s="381" t="e">
        <f>SUBSTITUTE(SUBSTITUTE(VLOOKUP($D$24&amp;K4,申込確認シート!$F$2:$G$226,2,FALSE),"　","")," ","")</f>
        <v>#N/A</v>
      </c>
      <c r="L24" s="381"/>
      <c r="M24" s="381"/>
      <c r="N24" s="381" t="e">
        <f>SUBSTITUTE(SUBSTITUTE(VLOOKUP($D$24&amp;N4,申込確認シート!$F$2:$G$226,2,FALSE),"　","")," ","")</f>
        <v>#N/A</v>
      </c>
      <c r="O24" s="381"/>
      <c r="P24" s="381"/>
      <c r="Q24" s="381" t="e">
        <f>SUBSTITUTE(SUBSTITUTE(VLOOKUP($D$24&amp;Q4,申込確認シート!$F$2:$G$226,2,FALSE),"　","")," ","")</f>
        <v>#N/A</v>
      </c>
      <c r="R24" s="381"/>
      <c r="S24" s="381"/>
      <c r="T24" s="381" t="e">
        <f>SUBSTITUTE(SUBSTITUTE(VLOOKUP($D$24&amp;T4,申込確認シート!$F$2:$G$226,2,FALSE),"　","")," ","")</f>
        <v>#N/A</v>
      </c>
      <c r="U24" s="381"/>
      <c r="V24" s="381"/>
      <c r="W24" s="381" t="e">
        <f>SUBSTITUTE(SUBSTITUTE(VLOOKUP($D$24&amp;W4,申込確認シート!$F$2:$G$226,2,FALSE),"　","")," ","")</f>
        <v>#N/A</v>
      </c>
      <c r="X24" s="381"/>
      <c r="Y24" s="381"/>
      <c r="Z24" s="381" t="e">
        <f>SUBSTITUTE(SUBSTITUTE(VLOOKUP($D$24&amp;Z4,申込確認シート!$F$2:$G$226,2,FALSE),"　","")," ","")</f>
        <v>#N/A</v>
      </c>
      <c r="AA24" s="381"/>
      <c r="AB24" s="381"/>
      <c r="AC24" s="381" t="e">
        <f>SUBSTITUTE(SUBSTITUTE(VLOOKUP($D$24&amp;AC4,申込確認シート!$F$2:$G$226,2,FALSE),"　","")," ","")</f>
        <v>#N/A</v>
      </c>
      <c r="AD24" s="381"/>
      <c r="AE24" s="381"/>
      <c r="AF24" s="381" t="e">
        <f>SUBSTITUTE(SUBSTITUTE(VLOOKUP($D$24&amp;AF4,申込確認シート!$F$2:$G$226,2,FALSE),"　","")," ","")</f>
        <v>#N/A</v>
      </c>
      <c r="AG24" s="381"/>
      <c r="AH24" s="381"/>
      <c r="AI24" s="11"/>
      <c r="AJ24" s="224"/>
      <c r="AK24" s="224"/>
      <c r="AL24" s="224"/>
      <c r="AM24" s="224"/>
      <c r="AN24" s="224"/>
      <c r="AO24" s="385"/>
      <c r="AP24" s="386"/>
      <c r="AQ24" s="386"/>
      <c r="AR24" s="386"/>
      <c r="AS24" s="386"/>
      <c r="AT24" s="386"/>
      <c r="AU24" s="386"/>
      <c r="AV24" s="386"/>
      <c r="AW24" s="386"/>
      <c r="AX24" s="386"/>
      <c r="AY24" s="387"/>
      <c r="AZ24" s="378"/>
    </row>
    <row r="25" spans="1:55" ht="9.75" customHeight="1">
      <c r="A25" s="442"/>
      <c r="B25" s="213">
        <v>15</v>
      </c>
      <c r="C25" s="227"/>
      <c r="D25" s="213"/>
      <c r="E25" s="401" t="e">
        <f>SUBSTITUTE(SUBSTITUTE(VLOOKUP($D$25&amp;E4,申込確認シート!$F$2:$G$226,2,FALSE),"　","")," ","")</f>
        <v>#N/A</v>
      </c>
      <c r="F25" s="402"/>
      <c r="G25" s="403"/>
      <c r="H25" s="381" t="e">
        <f>SUBSTITUTE(SUBSTITUTE(VLOOKUP($D$25&amp;H4,申込確認シート!$F$2:$G$226,2,FALSE),"　","")," ","")</f>
        <v>#N/A</v>
      </c>
      <c r="I25" s="381"/>
      <c r="J25" s="381"/>
      <c r="K25" s="381" t="e">
        <f>SUBSTITUTE(SUBSTITUTE(VLOOKUP($D$25&amp;K4,申込確認シート!$F$2:$G$226,2,FALSE),"　","")," ","")</f>
        <v>#N/A</v>
      </c>
      <c r="L25" s="381"/>
      <c r="M25" s="381"/>
      <c r="N25" s="381" t="e">
        <f>SUBSTITUTE(SUBSTITUTE(VLOOKUP($D$25&amp;N4,申込確認シート!$F$2:$G$226,2,FALSE),"　","")," ","")</f>
        <v>#N/A</v>
      </c>
      <c r="O25" s="381"/>
      <c r="P25" s="381"/>
      <c r="Q25" s="381" t="e">
        <f>SUBSTITUTE(SUBSTITUTE(VLOOKUP($D$25&amp;Q4,申込確認シート!$F$2:$G$226,2,FALSE),"　","")," ","")</f>
        <v>#N/A</v>
      </c>
      <c r="R25" s="381"/>
      <c r="S25" s="381"/>
      <c r="T25" s="381" t="e">
        <f>SUBSTITUTE(SUBSTITUTE(VLOOKUP($D$25&amp;T4,申込確認シート!$F$2:$G$226,2,FALSE),"　","")," ","")</f>
        <v>#N/A</v>
      </c>
      <c r="U25" s="381"/>
      <c r="V25" s="381"/>
      <c r="W25" s="381" t="e">
        <f>SUBSTITUTE(SUBSTITUTE(VLOOKUP($D$25&amp;W4,申込確認シート!$F$2:$G$226,2,FALSE),"　","")," ","")</f>
        <v>#N/A</v>
      </c>
      <c r="X25" s="381"/>
      <c r="Y25" s="381"/>
      <c r="Z25" s="381" t="e">
        <f>SUBSTITUTE(SUBSTITUTE(VLOOKUP($D$25&amp;Z4,申込確認シート!$F$2:$G$226,2,FALSE),"　","")," ","")</f>
        <v>#N/A</v>
      </c>
      <c r="AA25" s="381"/>
      <c r="AB25" s="381"/>
      <c r="AC25" s="381" t="e">
        <f>SUBSTITUTE(SUBSTITUTE(VLOOKUP($D$25&amp;AC4,申込確認シート!$F$2:$G$226,2,FALSE),"　","")," ","")</f>
        <v>#N/A</v>
      </c>
      <c r="AD25" s="381"/>
      <c r="AE25" s="381"/>
      <c r="AF25" s="381" t="e">
        <f>SUBSTITUTE(SUBSTITUTE(VLOOKUP($D$25&amp;AF4,申込確認シート!$F$2:$G$226,2,FALSE),"　","")," ","")</f>
        <v>#N/A</v>
      </c>
      <c r="AG25" s="381"/>
      <c r="AH25" s="381"/>
      <c r="AI25" s="11"/>
      <c r="AJ25" s="224"/>
      <c r="AK25" s="224"/>
      <c r="AL25" s="224"/>
      <c r="AM25" s="224"/>
      <c r="AN25" s="224"/>
      <c r="AO25" s="385"/>
      <c r="AP25" s="386"/>
      <c r="AQ25" s="386"/>
      <c r="AR25" s="386"/>
      <c r="AS25" s="386"/>
      <c r="AT25" s="386"/>
      <c r="AU25" s="386"/>
      <c r="AV25" s="386"/>
      <c r="AW25" s="386"/>
      <c r="AX25" s="386"/>
      <c r="AY25" s="387"/>
      <c r="AZ25" s="378"/>
    </row>
    <row r="26" spans="1:55" ht="9.75" customHeight="1">
      <c r="A26" s="442"/>
      <c r="B26" s="213">
        <v>16</v>
      </c>
      <c r="C26" s="227"/>
      <c r="D26" s="213"/>
      <c r="E26" s="401" t="e">
        <f>SUBSTITUTE(SUBSTITUTE(VLOOKUP($D$26&amp;E4,申込確認シート!$F$2:$G$226,2,FALSE),"　","")," ","")</f>
        <v>#N/A</v>
      </c>
      <c r="F26" s="402"/>
      <c r="G26" s="403"/>
      <c r="H26" s="381" t="e">
        <f>SUBSTITUTE(SUBSTITUTE(VLOOKUP($D$26&amp;H4,申込確認シート!$F$2:$G$226,2,FALSE),"　","")," ","")</f>
        <v>#N/A</v>
      </c>
      <c r="I26" s="381"/>
      <c r="J26" s="381"/>
      <c r="K26" s="381" t="e">
        <f>SUBSTITUTE(SUBSTITUTE(VLOOKUP($D$26&amp;K4,申込確認シート!$F$2:$G$226,2,FALSE),"　","")," ","")</f>
        <v>#N/A</v>
      </c>
      <c r="L26" s="381"/>
      <c r="M26" s="381"/>
      <c r="N26" s="381" t="e">
        <f>SUBSTITUTE(SUBSTITUTE(VLOOKUP($D$26&amp;N4,申込確認シート!$F$2:$G$226,2,FALSE),"　","")," ","")</f>
        <v>#N/A</v>
      </c>
      <c r="O26" s="381"/>
      <c r="P26" s="381"/>
      <c r="Q26" s="381" t="e">
        <f>SUBSTITUTE(SUBSTITUTE(VLOOKUP($D$26&amp;Q4,申込確認シート!$F$2:$G$226,2,FALSE),"　","")," ","")</f>
        <v>#N/A</v>
      </c>
      <c r="R26" s="381"/>
      <c r="S26" s="381"/>
      <c r="T26" s="381" t="e">
        <f>SUBSTITUTE(SUBSTITUTE(VLOOKUP($D$26&amp;T4,申込確認シート!$F$2:$G$226,2,FALSE),"　","")," ","")</f>
        <v>#N/A</v>
      </c>
      <c r="U26" s="381"/>
      <c r="V26" s="381"/>
      <c r="W26" s="381" t="e">
        <f>SUBSTITUTE(SUBSTITUTE(VLOOKUP($D$26&amp;W4,申込確認シート!$F$2:$G$226,2,FALSE),"　","")," ","")</f>
        <v>#N/A</v>
      </c>
      <c r="X26" s="381"/>
      <c r="Y26" s="381"/>
      <c r="Z26" s="381" t="e">
        <f>SUBSTITUTE(SUBSTITUTE(VLOOKUP($D$26&amp;Z4,申込確認シート!$F$2:$G$226,2,FALSE),"　","")," ","")</f>
        <v>#N/A</v>
      </c>
      <c r="AA26" s="381"/>
      <c r="AB26" s="381"/>
      <c r="AC26" s="381" t="e">
        <f>SUBSTITUTE(SUBSTITUTE(VLOOKUP($D$26&amp;AC4,申込確認シート!$F$2:$G$226,2,FALSE),"　","")," ","")</f>
        <v>#N/A</v>
      </c>
      <c r="AD26" s="381"/>
      <c r="AE26" s="381"/>
      <c r="AF26" s="381" t="e">
        <f>SUBSTITUTE(SUBSTITUTE(VLOOKUP($D$26&amp;AF4,申込確認シート!$F$2:$G$226,2,FALSE),"　","")," ","")</f>
        <v>#N/A</v>
      </c>
      <c r="AG26" s="381"/>
      <c r="AH26" s="381"/>
      <c r="AI26" s="11"/>
      <c r="AJ26" s="224"/>
      <c r="AK26" s="224"/>
      <c r="AL26" s="224"/>
      <c r="AM26" s="224"/>
      <c r="AN26" s="224"/>
      <c r="AO26" s="385"/>
      <c r="AP26" s="386"/>
      <c r="AQ26" s="386"/>
      <c r="AR26" s="386"/>
      <c r="AS26" s="386"/>
      <c r="AT26" s="386"/>
      <c r="AU26" s="386"/>
      <c r="AV26" s="386"/>
      <c r="AW26" s="386"/>
      <c r="AX26" s="386"/>
      <c r="AY26" s="387"/>
      <c r="AZ26" s="378"/>
    </row>
    <row r="27" spans="1:55" ht="9.75" customHeight="1" thickBot="1">
      <c r="A27" s="442"/>
      <c r="B27" s="213">
        <v>17</v>
      </c>
      <c r="C27" s="227"/>
      <c r="D27" s="213"/>
      <c r="E27" s="401" t="e">
        <f>SUBSTITUTE(SUBSTITUTE(VLOOKUP($D$27&amp;E4,申込確認シート!$F$2:$G$226,2,FALSE),"　","")," ","")</f>
        <v>#N/A</v>
      </c>
      <c r="F27" s="402"/>
      <c r="G27" s="403"/>
      <c r="H27" s="381" t="e">
        <f>SUBSTITUTE(SUBSTITUTE(VLOOKUP($D$27&amp;H4,申込確認シート!$F$2:$G$226,2,FALSE),"　","")," ","")</f>
        <v>#N/A</v>
      </c>
      <c r="I27" s="381"/>
      <c r="J27" s="381"/>
      <c r="K27" s="381" t="e">
        <f>SUBSTITUTE(SUBSTITUTE(VLOOKUP($D$27&amp;K4,申込確認シート!$F$2:$G$226,2,FALSE),"　","")," ","")</f>
        <v>#N/A</v>
      </c>
      <c r="L27" s="381"/>
      <c r="M27" s="381"/>
      <c r="N27" s="381" t="e">
        <f>SUBSTITUTE(SUBSTITUTE(VLOOKUP($D$27&amp;N4,申込確認シート!$F$2:$G$226,2,FALSE),"　","")," ","")</f>
        <v>#N/A</v>
      </c>
      <c r="O27" s="381"/>
      <c r="P27" s="381"/>
      <c r="Q27" s="381" t="e">
        <f>SUBSTITUTE(SUBSTITUTE(VLOOKUP($D$27&amp;Q4,申込確認シート!$F$2:$G$226,2,FALSE),"　","")," ","")</f>
        <v>#N/A</v>
      </c>
      <c r="R27" s="381"/>
      <c r="S27" s="381"/>
      <c r="T27" s="381" t="e">
        <f>SUBSTITUTE(SUBSTITUTE(VLOOKUP($D$27&amp;T4,申込確認シート!$F$2:$G$226,2,FALSE),"　","")," ","")</f>
        <v>#N/A</v>
      </c>
      <c r="U27" s="381"/>
      <c r="V27" s="381"/>
      <c r="W27" s="381" t="e">
        <f>SUBSTITUTE(SUBSTITUTE(VLOOKUP($D$27&amp;W4,申込確認シート!$F$2:$G$226,2,FALSE),"　","")," ","")</f>
        <v>#N/A</v>
      </c>
      <c r="X27" s="381"/>
      <c r="Y27" s="381"/>
      <c r="Z27" s="381" t="e">
        <f>SUBSTITUTE(SUBSTITUTE(VLOOKUP($D$27&amp;Z4,申込確認シート!$F$2:$G$226,2,FALSE),"　","")," ","")</f>
        <v>#N/A</v>
      </c>
      <c r="AA27" s="381"/>
      <c r="AB27" s="381"/>
      <c r="AC27" s="381" t="e">
        <f>SUBSTITUTE(SUBSTITUTE(VLOOKUP($D$27&amp;AC4,申込確認シート!$F$2:$G$226,2,FALSE),"　","")," ","")</f>
        <v>#N/A</v>
      </c>
      <c r="AD27" s="381"/>
      <c r="AE27" s="381"/>
      <c r="AF27" s="381" t="e">
        <f>SUBSTITUTE(SUBSTITUTE(VLOOKUP($D$27&amp;AF4,申込確認シート!$F$2:$G$226,2,FALSE),"　","")," ","")</f>
        <v>#N/A</v>
      </c>
      <c r="AG27" s="381"/>
      <c r="AH27" s="381"/>
      <c r="AI27" s="11"/>
      <c r="AJ27" s="224"/>
      <c r="AK27" s="224"/>
      <c r="AL27" s="224"/>
      <c r="AM27" s="224"/>
      <c r="AN27" s="224"/>
      <c r="AO27" s="388"/>
      <c r="AP27" s="389"/>
      <c r="AQ27" s="389"/>
      <c r="AR27" s="389"/>
      <c r="AS27" s="389"/>
      <c r="AT27" s="389"/>
      <c r="AU27" s="389"/>
      <c r="AV27" s="389"/>
      <c r="AW27" s="389"/>
      <c r="AX27" s="389"/>
      <c r="AY27" s="390"/>
      <c r="AZ27" s="378"/>
    </row>
    <row r="28" spans="1:55" ht="9.75" customHeight="1">
      <c r="A28" s="443"/>
      <c r="B28" s="214">
        <v>20</v>
      </c>
      <c r="C28" s="228"/>
      <c r="D28" s="170"/>
      <c r="E28" s="447" t="e">
        <f>SUBSTITUTE(SUBSTITUTE(VLOOKUP($D$28&amp;E4,申込確認シート!$F$2:$G$226,2,FALSE),"　","")," ","")</f>
        <v>#N/A</v>
      </c>
      <c r="F28" s="448"/>
      <c r="G28" s="449"/>
      <c r="H28" s="391" t="e">
        <f>SUBSTITUTE(SUBSTITUTE(VLOOKUP($D$28&amp;H4,申込確認シート!$F$2:$G$226,2,FALSE),"　","")," ","")</f>
        <v>#N/A</v>
      </c>
      <c r="I28" s="391"/>
      <c r="J28" s="391"/>
      <c r="K28" s="391" t="e">
        <f>SUBSTITUTE(SUBSTITUTE(VLOOKUP($D$28&amp;K4,申込確認シート!$F$2:$G$226,2,FALSE),"　","")," ","")</f>
        <v>#N/A</v>
      </c>
      <c r="L28" s="391"/>
      <c r="M28" s="391"/>
      <c r="N28" s="391" t="e">
        <f>SUBSTITUTE(SUBSTITUTE(VLOOKUP($D$28&amp;N4,申込確認シート!$F$2:$G$226,2,FALSE),"　","")," ","")</f>
        <v>#N/A</v>
      </c>
      <c r="O28" s="391"/>
      <c r="P28" s="391"/>
      <c r="Q28" s="391" t="e">
        <f>SUBSTITUTE(SUBSTITUTE(VLOOKUP($D$28&amp;Q4,申込確認シート!$F$2:$G$226,2,FALSE),"　","")," ","")</f>
        <v>#N/A</v>
      </c>
      <c r="R28" s="391"/>
      <c r="S28" s="391"/>
      <c r="T28" s="391" t="e">
        <f>SUBSTITUTE(SUBSTITUTE(VLOOKUP($D$28&amp;T4,申込確認シート!$F$2:$G$226,2,FALSE),"　","")," ","")</f>
        <v>#N/A</v>
      </c>
      <c r="U28" s="391"/>
      <c r="V28" s="391"/>
      <c r="W28" s="391" t="e">
        <f>SUBSTITUTE(SUBSTITUTE(VLOOKUP($D$28&amp;W4,申込確認シート!$F$2:$G$226,2,FALSE),"　","")," ","")</f>
        <v>#N/A</v>
      </c>
      <c r="X28" s="391"/>
      <c r="Y28" s="391"/>
      <c r="Z28" s="391" t="e">
        <f>SUBSTITUTE(SUBSTITUTE(VLOOKUP($D$28&amp;Z4,申込確認シート!$F$2:$G$226,2,FALSE),"　","")," ","")</f>
        <v>#N/A</v>
      </c>
      <c r="AA28" s="391"/>
      <c r="AB28" s="391"/>
      <c r="AC28" s="391" t="e">
        <f>SUBSTITUTE(SUBSTITUTE(VLOOKUP($D$28&amp;AC4,申込確認シート!$F$2:$G$226,2,FALSE),"　","")," ","")</f>
        <v>#N/A</v>
      </c>
      <c r="AD28" s="391"/>
      <c r="AE28" s="391"/>
      <c r="AF28" s="391" t="e">
        <f>SUBSTITUTE(SUBSTITUTE(VLOOKUP($D$28&amp;AF4,申込確認シート!$F$2:$G$226,2,FALSE),"　","")," ","")</f>
        <v>#N/A</v>
      </c>
      <c r="AG28" s="391"/>
      <c r="AH28" s="391"/>
      <c r="AI28" s="11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378"/>
    </row>
    <row r="29" spans="1:55" ht="9.75" customHeight="1">
      <c r="A29" s="223" t="str">
        <f>TEXT(入力表!C3&amp;"女"&amp;"通し番号",0)</f>
        <v>女通し番号</v>
      </c>
      <c r="B29" s="215">
        <v>1</v>
      </c>
      <c r="C29" s="229"/>
      <c r="D29" s="171" t="s">
        <v>476</v>
      </c>
      <c r="E29" s="392" t="e">
        <f>SUBSTITUTE(SUBSTITUTE(VLOOKUP($D$29&amp;E4,申込確認シート!$F$2:$G$226,2,FALSE),"　","")," ","")</f>
        <v>#N/A</v>
      </c>
      <c r="F29" s="392"/>
      <c r="G29" s="392"/>
      <c r="H29" s="392" t="e">
        <f>SUBSTITUTE(SUBSTITUTE(VLOOKUP($D$29&amp;H4,申込確認シート!$F$2:$G$226,2,FALSE),"　","")," ","")</f>
        <v>#N/A</v>
      </c>
      <c r="I29" s="392"/>
      <c r="J29" s="392"/>
      <c r="K29" s="392" t="e">
        <f>SUBSTITUTE(SUBSTITUTE(VLOOKUP($D$29&amp;K4,申込確認シート!$F$2:$G$226,2,FALSE),"　","")," ","")</f>
        <v>#N/A</v>
      </c>
      <c r="L29" s="392"/>
      <c r="M29" s="392"/>
      <c r="N29" s="392" t="e">
        <f>SUBSTITUTE(SUBSTITUTE(VLOOKUP($D$29&amp;N4,申込確認シート!$F$2:$G$226,2,FALSE),"　","")," ","")</f>
        <v>#N/A</v>
      </c>
      <c r="O29" s="392"/>
      <c r="P29" s="392"/>
      <c r="Q29" s="392" t="e">
        <f>SUBSTITUTE(SUBSTITUTE(VLOOKUP($D$29&amp;Q4,申込確認シート!$F$2:$G$226,2,FALSE),"　","")," ","")</f>
        <v>#N/A</v>
      </c>
      <c r="R29" s="392"/>
      <c r="S29" s="392"/>
      <c r="T29" s="392" t="e">
        <f>SUBSTITUTE(SUBSTITUTE(VLOOKUP($D$29&amp;T4,申込確認シート!$F$2:$G$226,2,FALSE),"　","")," ","")</f>
        <v>#N/A</v>
      </c>
      <c r="U29" s="392"/>
      <c r="V29" s="392"/>
      <c r="W29" s="392" t="e">
        <f>SUBSTITUTE(SUBSTITUTE(VLOOKUP($D$29&amp;W4,申込確認シート!$F$2:$G$226,2,FALSE),"　","")," ","")</f>
        <v>#N/A</v>
      </c>
      <c r="X29" s="392"/>
      <c r="Y29" s="392"/>
      <c r="Z29" s="392" t="e">
        <f>SUBSTITUTE(SUBSTITUTE(VLOOKUP($D$29&amp;Z4,申込確認シート!$F$2:$G$226,2,FALSE),"　","")," ","")</f>
        <v>#N/A</v>
      </c>
      <c r="AA29" s="392"/>
      <c r="AB29" s="392"/>
      <c r="AC29" s="392" t="e">
        <f>SUBSTITUTE(SUBSTITUTE(VLOOKUP($D$29&amp;AC4,申込確認シート!$F$2:$G$226,2,FALSE),"　","")," ","")</f>
        <v>#N/A</v>
      </c>
      <c r="AD29" s="392"/>
      <c r="AE29" s="392"/>
      <c r="AF29" s="392" t="e">
        <f>SUBSTITUTE(SUBSTITUTE(VLOOKUP($D$29&amp;AF4,申込確認シート!$F$2:$G$226,2,FALSE),"　","")," ","")</f>
        <v>#N/A</v>
      </c>
      <c r="AG29" s="392"/>
      <c r="AH29" s="392"/>
      <c r="AI29" s="11"/>
      <c r="AJ29" s="379" t="s">
        <v>431</v>
      </c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8"/>
    </row>
    <row r="30" spans="1:55" ht="9.75" customHeight="1">
      <c r="A30" s="441" t="s">
        <v>3</v>
      </c>
      <c r="B30" s="212">
        <v>2</v>
      </c>
      <c r="C30" s="230"/>
      <c r="D30" s="212" t="s">
        <v>606</v>
      </c>
      <c r="E30" s="444" t="e">
        <f>SUBSTITUTE(SUBSTITUTE(VLOOKUP($D$30&amp;E4,申込確認シート!$F$2:$G$226,2,FALSE),"　","")," ","")</f>
        <v>#N/A</v>
      </c>
      <c r="F30" s="444"/>
      <c r="G30" s="444"/>
      <c r="H30" s="444" t="e">
        <f>SUBSTITUTE(SUBSTITUTE(VLOOKUP($D$30&amp;H4,申込確認シート!$F$2:$G$226,2,FALSE),"　","")," ","")</f>
        <v>#N/A</v>
      </c>
      <c r="I30" s="444"/>
      <c r="J30" s="444"/>
      <c r="K30" s="444" t="e">
        <f>SUBSTITUTE(SUBSTITUTE(VLOOKUP($D$30&amp;K4,申込確認シート!$F$2:$G$226,2,FALSE),"　","")," ","")</f>
        <v>#N/A</v>
      </c>
      <c r="L30" s="444"/>
      <c r="M30" s="444"/>
      <c r="N30" s="444" t="e">
        <f>SUBSTITUTE(SUBSTITUTE(VLOOKUP($D$30&amp;N4,申込確認シート!$F$2:$G$226,2,FALSE),"　","")," ","")</f>
        <v>#N/A</v>
      </c>
      <c r="O30" s="444"/>
      <c r="P30" s="444"/>
      <c r="Q30" s="444" t="e">
        <f>SUBSTITUTE(SUBSTITUTE(VLOOKUP($D$30&amp;Q4,申込確認シート!$F$2:$G$226,2,FALSE),"　","")," ","")</f>
        <v>#N/A</v>
      </c>
      <c r="R30" s="444"/>
      <c r="S30" s="444"/>
      <c r="T30" s="444" t="e">
        <f>SUBSTITUTE(SUBSTITUTE(VLOOKUP($D$30&amp;T4,申込確認シート!$F$2:$G$226,2,FALSE),"　","")," ","")</f>
        <v>#N/A</v>
      </c>
      <c r="U30" s="444"/>
      <c r="V30" s="444"/>
      <c r="W30" s="444" t="e">
        <f>SUBSTITUTE(SUBSTITUTE(VLOOKUP($D$30&amp;W4,申込確認シート!$F$2:$G$226,2,FALSE),"　","")," ","")</f>
        <v>#N/A</v>
      </c>
      <c r="X30" s="444"/>
      <c r="Y30" s="444"/>
      <c r="Z30" s="444" t="e">
        <f>SUBSTITUTE(SUBSTITUTE(VLOOKUP($D$30&amp;Z4,申込確認シート!$F$2:$G$226,2,FALSE),"　","")," ","")</f>
        <v>#N/A</v>
      </c>
      <c r="AA30" s="444"/>
      <c r="AB30" s="444"/>
      <c r="AC30" s="444" t="e">
        <f>SUBSTITUTE(SUBSTITUTE(VLOOKUP($D$30&amp;AC4,申込確認シート!$F$2:$G$226,2,FALSE),"　","")," ","")</f>
        <v>#N/A</v>
      </c>
      <c r="AD30" s="444"/>
      <c r="AE30" s="444"/>
      <c r="AF30" s="444" t="e">
        <f>SUBSTITUTE(SUBSTITUTE(VLOOKUP($D$30&amp;AF4,申込確認シート!$F$2:$G$226,2,FALSE),"　","")," ","")</f>
        <v>#N/A</v>
      </c>
      <c r="AG30" s="444"/>
      <c r="AH30" s="444"/>
      <c r="AI30" s="11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8"/>
    </row>
    <row r="31" spans="1:55" ht="9.75" customHeight="1">
      <c r="A31" s="441"/>
      <c r="B31" s="212">
        <v>3</v>
      </c>
      <c r="C31" s="230"/>
      <c r="D31" s="212" t="s">
        <v>601</v>
      </c>
      <c r="E31" s="444" t="e">
        <f>SUBSTITUTE(SUBSTITUTE(VLOOKUP($D$31&amp;E4,申込確認シート!$F$2:$G$226,2,FALSE),"　","")," ","")</f>
        <v>#N/A</v>
      </c>
      <c r="F31" s="444"/>
      <c r="G31" s="444"/>
      <c r="H31" s="444" t="e">
        <f>SUBSTITUTE(SUBSTITUTE(VLOOKUP($D$31&amp;H4,申込確認シート!$F$2:$G$226,2,FALSE),"　","")," ","")</f>
        <v>#N/A</v>
      </c>
      <c r="I31" s="444"/>
      <c r="J31" s="444"/>
      <c r="K31" s="444" t="e">
        <f>SUBSTITUTE(SUBSTITUTE(VLOOKUP($D$31&amp;K4,申込確認シート!$F$2:$G$226,2,FALSE),"　","")," ","")</f>
        <v>#N/A</v>
      </c>
      <c r="L31" s="444"/>
      <c r="M31" s="444"/>
      <c r="N31" s="444" t="e">
        <f>SUBSTITUTE(SUBSTITUTE(VLOOKUP($D$31&amp;N4,申込確認シート!$F$2:$G$226,2,FALSE),"　","")," ","")</f>
        <v>#N/A</v>
      </c>
      <c r="O31" s="444"/>
      <c r="P31" s="444"/>
      <c r="Q31" s="444" t="e">
        <f>SUBSTITUTE(SUBSTITUTE(VLOOKUP($D$31&amp;Q4,申込確認シート!$F$2:$G$226,2,FALSE),"　","")," ","")</f>
        <v>#N/A</v>
      </c>
      <c r="R31" s="444"/>
      <c r="S31" s="444"/>
      <c r="T31" s="444" t="e">
        <f>SUBSTITUTE(SUBSTITUTE(VLOOKUP($D$31&amp;T4,申込確認シート!$F$2:$G$226,2,FALSE),"　","")," ","")</f>
        <v>#N/A</v>
      </c>
      <c r="U31" s="444"/>
      <c r="V31" s="444"/>
      <c r="W31" s="444" t="e">
        <f>SUBSTITUTE(SUBSTITUTE(VLOOKUP($D$31&amp;W4,申込確認シート!$F$2:$G$226,2,FALSE),"　","")," ","")</f>
        <v>#N/A</v>
      </c>
      <c r="X31" s="444"/>
      <c r="Y31" s="444"/>
      <c r="Z31" s="444" t="e">
        <f>SUBSTITUTE(SUBSTITUTE(VLOOKUP($D$31&amp;Z4,申込確認シート!$F$2:$G$226,2,FALSE),"　","")," ","")</f>
        <v>#N/A</v>
      </c>
      <c r="AA31" s="444"/>
      <c r="AB31" s="444"/>
      <c r="AC31" s="444" t="e">
        <f>SUBSTITUTE(SUBSTITUTE(VLOOKUP($D$31&amp;AC4,申込確認シート!$F$2:$G$226,2,FALSE),"　","")," ","")</f>
        <v>#N/A</v>
      </c>
      <c r="AD31" s="444"/>
      <c r="AE31" s="444"/>
      <c r="AF31" s="444" t="e">
        <f>SUBSTITUTE(SUBSTITUTE(VLOOKUP($D$31&amp;AF4,申込確認シート!$F$2:$G$226,2,FALSE),"　","")," ","")</f>
        <v>#N/A</v>
      </c>
      <c r="AG31" s="444"/>
      <c r="AH31" s="444"/>
      <c r="AI31" s="11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8"/>
    </row>
    <row r="32" spans="1:55" ht="9.75" customHeight="1">
      <c r="A32" s="441"/>
      <c r="B32" s="212">
        <v>4</v>
      </c>
      <c r="C32" s="230"/>
      <c r="D32" s="212" t="s">
        <v>481</v>
      </c>
      <c r="E32" s="444" t="e">
        <f>SUBSTITUTE(SUBSTITUTE(VLOOKUP($D$32&amp;E4,申込確認シート!$F$2:$G$226,2,FALSE),"　","")," ","")</f>
        <v>#N/A</v>
      </c>
      <c r="F32" s="444"/>
      <c r="G32" s="444"/>
      <c r="H32" s="444" t="e">
        <f>SUBSTITUTE(SUBSTITUTE(VLOOKUP($D$32&amp;H4,申込確認シート!$F$2:$G$226,2,FALSE),"　","")," ","")</f>
        <v>#N/A</v>
      </c>
      <c r="I32" s="444"/>
      <c r="J32" s="444"/>
      <c r="K32" s="444" t="e">
        <f>SUBSTITUTE(SUBSTITUTE(VLOOKUP($D$32&amp;K4,申込確認シート!$F$2:$G$226,2,FALSE),"　","")," ","")</f>
        <v>#N/A</v>
      </c>
      <c r="L32" s="444"/>
      <c r="M32" s="444"/>
      <c r="N32" s="444" t="e">
        <f>SUBSTITUTE(SUBSTITUTE(VLOOKUP($D$32&amp;N4,申込確認シート!$F$2:$G$226,2,FALSE),"　","")," ","")</f>
        <v>#N/A</v>
      </c>
      <c r="O32" s="444"/>
      <c r="P32" s="444"/>
      <c r="Q32" s="444" t="e">
        <f>SUBSTITUTE(SUBSTITUTE(VLOOKUP($D$32&amp;Q4,申込確認シート!$F$2:$G$226,2,FALSE),"　","")," ","")</f>
        <v>#N/A</v>
      </c>
      <c r="R32" s="444"/>
      <c r="S32" s="444"/>
      <c r="T32" s="444" t="e">
        <f>SUBSTITUTE(SUBSTITUTE(VLOOKUP($D$32&amp;T4,申込確認シート!$F$2:$G$226,2,FALSE),"　","")," ","")</f>
        <v>#N/A</v>
      </c>
      <c r="U32" s="444"/>
      <c r="V32" s="444"/>
      <c r="W32" s="444" t="e">
        <f>SUBSTITUTE(SUBSTITUTE(VLOOKUP($D$32&amp;W4,申込確認シート!$F$2:$G$226,2,FALSE),"　","")," ","")</f>
        <v>#N/A</v>
      </c>
      <c r="X32" s="444"/>
      <c r="Y32" s="444"/>
      <c r="Z32" s="444" t="e">
        <f>SUBSTITUTE(SUBSTITUTE(VLOOKUP($D$32&amp;Z4,申込確認シート!$F$2:$G$226,2,FALSE),"　","")," ","")</f>
        <v>#N/A</v>
      </c>
      <c r="AA32" s="444"/>
      <c r="AB32" s="444"/>
      <c r="AC32" s="444" t="e">
        <f>SUBSTITUTE(SUBSTITUTE(VLOOKUP($D$32&amp;AC4,申込確認シート!$F$2:$G$226,2,FALSE),"　","")," ","")</f>
        <v>#N/A</v>
      </c>
      <c r="AD32" s="444"/>
      <c r="AE32" s="444"/>
      <c r="AF32" s="444" t="e">
        <f>SUBSTITUTE(SUBSTITUTE(VLOOKUP($D$32&amp;AF4,申込確認シート!$F$2:$G$226,2,FALSE),"　","")," ","")</f>
        <v>#N/A</v>
      </c>
      <c r="AG32" s="444"/>
      <c r="AH32" s="444"/>
      <c r="AI32" s="11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8"/>
    </row>
    <row r="33" spans="1:52" ht="9.75" customHeight="1">
      <c r="A33" s="441"/>
      <c r="B33" s="212">
        <v>5</v>
      </c>
      <c r="C33" s="230"/>
      <c r="D33" s="212" t="s">
        <v>485</v>
      </c>
      <c r="E33" s="444" t="e">
        <f>SUBSTITUTE(SUBSTITUTE(VLOOKUP($D$33&amp;E4,申込確認シート!$F$2:$G$226,2,FALSE),"　","")," ","")</f>
        <v>#N/A</v>
      </c>
      <c r="F33" s="444"/>
      <c r="G33" s="444"/>
      <c r="H33" s="444" t="e">
        <f>SUBSTITUTE(SUBSTITUTE(VLOOKUP($D$33&amp;H4,申込確認シート!$F$2:$G$226,2,FALSE),"　","")," ","")</f>
        <v>#N/A</v>
      </c>
      <c r="I33" s="444"/>
      <c r="J33" s="444"/>
      <c r="K33" s="444" t="e">
        <f>SUBSTITUTE(SUBSTITUTE(VLOOKUP($D$33&amp;K4,申込確認シート!$F$2:$G$226,2,FALSE),"　","")," ","")</f>
        <v>#N/A</v>
      </c>
      <c r="L33" s="444"/>
      <c r="M33" s="444"/>
      <c r="N33" s="444" t="e">
        <f>SUBSTITUTE(SUBSTITUTE(VLOOKUP($D$33&amp;N4,申込確認シート!$F$2:$G$226,2,FALSE),"　","")," ","")</f>
        <v>#N/A</v>
      </c>
      <c r="O33" s="444"/>
      <c r="P33" s="444"/>
      <c r="Q33" s="444" t="e">
        <f>SUBSTITUTE(SUBSTITUTE(VLOOKUP($D$33&amp;Q4,申込確認シート!$F$2:$G$226,2,FALSE),"　","")," ","")</f>
        <v>#N/A</v>
      </c>
      <c r="R33" s="444"/>
      <c r="S33" s="444"/>
      <c r="T33" s="444" t="e">
        <f>SUBSTITUTE(SUBSTITUTE(VLOOKUP($D$33&amp;T4,申込確認シート!$F$2:$G$226,2,FALSE),"　","")," ","")</f>
        <v>#N/A</v>
      </c>
      <c r="U33" s="444"/>
      <c r="V33" s="444"/>
      <c r="W33" s="444" t="e">
        <f>SUBSTITUTE(SUBSTITUTE(VLOOKUP($D$33&amp;W4,申込確認シート!$F$2:$G$226,2,FALSE),"　","")," ","")</f>
        <v>#N/A</v>
      </c>
      <c r="X33" s="444"/>
      <c r="Y33" s="444"/>
      <c r="Z33" s="444" t="e">
        <f>SUBSTITUTE(SUBSTITUTE(VLOOKUP($D$33&amp;Z4,申込確認シート!$F$2:$G$226,2,FALSE),"　","")," ","")</f>
        <v>#N/A</v>
      </c>
      <c r="AA33" s="444"/>
      <c r="AB33" s="444"/>
      <c r="AC33" s="444" t="e">
        <f>SUBSTITUTE(SUBSTITUTE(VLOOKUP($D$33&amp;AC4,申込確認シート!$F$2:$G$226,2,FALSE),"　","")," ","")</f>
        <v>#N/A</v>
      </c>
      <c r="AD33" s="444"/>
      <c r="AE33" s="444"/>
      <c r="AF33" s="444" t="e">
        <f>SUBSTITUTE(SUBSTITUTE(VLOOKUP($D$33&amp;AF4,申込確認シート!$F$2:$G$226,2,FALSE),"　","")," ","")</f>
        <v>#N/A</v>
      </c>
      <c r="AG33" s="444"/>
      <c r="AH33" s="444"/>
      <c r="AI33" s="11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8"/>
    </row>
    <row r="34" spans="1:52" ht="9.75" customHeight="1">
      <c r="A34" s="441"/>
      <c r="B34" s="212">
        <v>6</v>
      </c>
      <c r="C34" s="230"/>
      <c r="D34" s="212" t="s">
        <v>487</v>
      </c>
      <c r="E34" s="444" t="e">
        <f>SUBSTITUTE(SUBSTITUTE(VLOOKUP($D$34&amp;E4,申込確認シート!$F$2:$G$226,2,FALSE),"　","")," ","")</f>
        <v>#N/A</v>
      </c>
      <c r="F34" s="444"/>
      <c r="G34" s="444"/>
      <c r="H34" s="444" t="e">
        <f>SUBSTITUTE(SUBSTITUTE(VLOOKUP($D$34&amp;H4,申込確認シート!$F$2:$G$226,2,FALSE),"　","")," ","")</f>
        <v>#N/A</v>
      </c>
      <c r="I34" s="444"/>
      <c r="J34" s="444"/>
      <c r="K34" s="444" t="e">
        <f>SUBSTITUTE(SUBSTITUTE(VLOOKUP($D$34&amp;K4,申込確認シート!$F$2:$G$226,2,FALSE),"　","")," ","")</f>
        <v>#N/A</v>
      </c>
      <c r="L34" s="444"/>
      <c r="M34" s="444"/>
      <c r="N34" s="444" t="e">
        <f>SUBSTITUTE(SUBSTITUTE(VLOOKUP($D$34&amp;N4,申込確認シート!$F$2:$G$226,2,FALSE),"　","")," ","")</f>
        <v>#N/A</v>
      </c>
      <c r="O34" s="444"/>
      <c r="P34" s="444"/>
      <c r="Q34" s="444" t="e">
        <f>SUBSTITUTE(SUBSTITUTE(VLOOKUP($D$34&amp;Q4,申込確認シート!$F$2:$G$226,2,FALSE),"　","")," ","")</f>
        <v>#N/A</v>
      </c>
      <c r="R34" s="444"/>
      <c r="S34" s="444"/>
      <c r="T34" s="444" t="e">
        <f>SUBSTITUTE(SUBSTITUTE(VLOOKUP($D$34&amp;T4,申込確認シート!$F$2:$G$226,2,FALSE),"　","")," ","")</f>
        <v>#N/A</v>
      </c>
      <c r="U34" s="444"/>
      <c r="V34" s="444"/>
      <c r="W34" s="444" t="e">
        <f>SUBSTITUTE(SUBSTITUTE(VLOOKUP($D$34&amp;W4,申込確認シート!$F$2:$G$226,2,FALSE),"　","")," ","")</f>
        <v>#N/A</v>
      </c>
      <c r="X34" s="444"/>
      <c r="Y34" s="444"/>
      <c r="Z34" s="444" t="e">
        <f>SUBSTITUTE(SUBSTITUTE(VLOOKUP($D$34&amp;Z4,申込確認シート!$F$2:$G$226,2,FALSE),"　","")," ","")</f>
        <v>#N/A</v>
      </c>
      <c r="AA34" s="444"/>
      <c r="AB34" s="444"/>
      <c r="AC34" s="444" t="e">
        <f>SUBSTITUTE(SUBSTITUTE(VLOOKUP($D$34&amp;AC4,申込確認シート!$F$2:$G$226,2,FALSE),"　","")," ","")</f>
        <v>#N/A</v>
      </c>
      <c r="AD34" s="444"/>
      <c r="AE34" s="444"/>
      <c r="AF34" s="444" t="e">
        <f>SUBSTITUTE(SUBSTITUTE(VLOOKUP($D$34&amp;AF4,申込確認シート!$F$2:$G$226,2,FALSE),"　","")," ","")</f>
        <v>#N/A</v>
      </c>
      <c r="AG34" s="444"/>
      <c r="AH34" s="444"/>
      <c r="AI34" s="11"/>
      <c r="AJ34" s="380" t="s">
        <v>430</v>
      </c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78"/>
    </row>
    <row r="35" spans="1:52" ht="9.75" customHeight="1">
      <c r="A35" s="441"/>
      <c r="B35" s="212">
        <v>7</v>
      </c>
      <c r="C35" s="230"/>
      <c r="D35" s="212" t="s">
        <v>489</v>
      </c>
      <c r="E35" s="444" t="e">
        <f>SUBSTITUTE(SUBSTITUTE(VLOOKUP($D$35&amp;E4,申込確認シート!$F$2:$G$226,2,FALSE),"　","")," ","")</f>
        <v>#N/A</v>
      </c>
      <c r="F35" s="444"/>
      <c r="G35" s="444"/>
      <c r="H35" s="444" t="e">
        <f>SUBSTITUTE(SUBSTITUTE(VLOOKUP($D$35&amp;H4,申込確認シート!$F$2:$G$226,2,FALSE),"　","")," ","")</f>
        <v>#N/A</v>
      </c>
      <c r="I35" s="444"/>
      <c r="J35" s="444"/>
      <c r="K35" s="444" t="e">
        <f>SUBSTITUTE(SUBSTITUTE(VLOOKUP($D$35&amp;K4,申込確認シート!$F$2:$G$226,2,FALSE),"　","")," ","")</f>
        <v>#N/A</v>
      </c>
      <c r="L35" s="444"/>
      <c r="M35" s="444"/>
      <c r="N35" s="444" t="e">
        <f>SUBSTITUTE(SUBSTITUTE(VLOOKUP($D$35&amp;N4,申込確認シート!$F$2:$G$226,2,FALSE),"　","")," ","")</f>
        <v>#N/A</v>
      </c>
      <c r="O35" s="444"/>
      <c r="P35" s="444"/>
      <c r="Q35" s="444" t="e">
        <f>SUBSTITUTE(SUBSTITUTE(VLOOKUP($D$35&amp;Q4,申込確認シート!$F$2:$G$226,2,FALSE),"　","")," ","")</f>
        <v>#N/A</v>
      </c>
      <c r="R35" s="444"/>
      <c r="S35" s="444"/>
      <c r="T35" s="444" t="e">
        <f>SUBSTITUTE(SUBSTITUTE(VLOOKUP($D$35&amp;T4,申込確認シート!$F$2:$G$226,2,FALSE),"　","")," ","")</f>
        <v>#N/A</v>
      </c>
      <c r="U35" s="444"/>
      <c r="V35" s="444"/>
      <c r="W35" s="444" t="e">
        <f>SUBSTITUTE(SUBSTITUTE(VLOOKUP($D$35&amp;W4,申込確認シート!$F$2:$G$226,2,FALSE),"　","")," ","")</f>
        <v>#N/A</v>
      </c>
      <c r="X35" s="444"/>
      <c r="Y35" s="444"/>
      <c r="Z35" s="444" t="e">
        <f>SUBSTITUTE(SUBSTITUTE(VLOOKUP($D$35&amp;Z4,申込確認シート!$F$2:$G$226,2,FALSE),"　","")," ","")</f>
        <v>#N/A</v>
      </c>
      <c r="AA35" s="444"/>
      <c r="AB35" s="444"/>
      <c r="AC35" s="444" t="e">
        <f>SUBSTITUTE(SUBSTITUTE(VLOOKUP($D$35&amp;AC4,申込確認シート!$F$2:$G$226,2,FALSE),"　","")," ","")</f>
        <v>#N/A</v>
      </c>
      <c r="AD35" s="444"/>
      <c r="AE35" s="444"/>
      <c r="AF35" s="444" t="e">
        <f>SUBSTITUTE(SUBSTITUTE(VLOOKUP($D$35&amp;AF4,申込確認シート!$F$2:$G$226,2,FALSE),"　","")," ","")</f>
        <v>#N/A</v>
      </c>
      <c r="AG35" s="444"/>
      <c r="AH35" s="444"/>
      <c r="AI35" s="11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78"/>
    </row>
    <row r="36" spans="1:52" ht="9.75" customHeight="1">
      <c r="A36" s="441"/>
      <c r="B36" s="212">
        <v>8</v>
      </c>
      <c r="C36" s="230"/>
      <c r="D36" s="212" t="s">
        <v>463</v>
      </c>
      <c r="E36" s="444" t="e">
        <f>SUBSTITUTE(SUBSTITUTE(VLOOKUP($D$36&amp;E4,申込確認シート!$F$2:$G$226,2,FALSE),"　","")," ","")</f>
        <v>#N/A</v>
      </c>
      <c r="F36" s="444"/>
      <c r="G36" s="444"/>
      <c r="H36" s="444" t="e">
        <f>SUBSTITUTE(SUBSTITUTE(VLOOKUP($D$36&amp;H4,申込確認シート!$F$2:$G$226,2,FALSE),"　","")," ","")</f>
        <v>#N/A</v>
      </c>
      <c r="I36" s="444"/>
      <c r="J36" s="444"/>
      <c r="K36" s="444" t="e">
        <f>SUBSTITUTE(SUBSTITUTE(VLOOKUP($D$36&amp;K4,申込確認シート!$F$2:$G$226,2,FALSE),"　","")," ","")</f>
        <v>#N/A</v>
      </c>
      <c r="L36" s="444"/>
      <c r="M36" s="444"/>
      <c r="N36" s="444" t="e">
        <f>SUBSTITUTE(SUBSTITUTE(VLOOKUP($D$36&amp;N4,申込確認シート!$F$2:$G$226,2,FALSE),"　","")," ","")</f>
        <v>#N/A</v>
      </c>
      <c r="O36" s="444"/>
      <c r="P36" s="444"/>
      <c r="Q36" s="444" t="e">
        <f>SUBSTITUTE(SUBSTITUTE(VLOOKUP($D$36&amp;Q4,申込確認シート!$F$2:$G$226,2,FALSE),"　","")," ","")</f>
        <v>#N/A</v>
      </c>
      <c r="R36" s="444"/>
      <c r="S36" s="444"/>
      <c r="T36" s="444" t="e">
        <f>SUBSTITUTE(SUBSTITUTE(VLOOKUP($D$36&amp;T4,申込確認シート!$F$2:$G$226,2,FALSE),"　","")," ","")</f>
        <v>#N/A</v>
      </c>
      <c r="U36" s="444"/>
      <c r="V36" s="444"/>
      <c r="W36" s="444" t="e">
        <f>SUBSTITUTE(SUBSTITUTE(VLOOKUP($D$36&amp;W4,申込確認シート!$F$2:$G$226,2,FALSE),"　","")," ","")</f>
        <v>#N/A</v>
      </c>
      <c r="X36" s="444"/>
      <c r="Y36" s="444"/>
      <c r="Z36" s="444" t="e">
        <f>SUBSTITUTE(SUBSTITUTE(VLOOKUP($D$36&amp;Z4,申込確認シート!$F$2:$G$226,2,FALSE),"　","")," ","")</f>
        <v>#N/A</v>
      </c>
      <c r="AA36" s="444"/>
      <c r="AB36" s="444"/>
      <c r="AC36" s="444" t="e">
        <f>SUBSTITUTE(SUBSTITUTE(VLOOKUP($D$36&amp;AC4,申込確認シート!$F$2:$G$226,2,FALSE),"　","")," ","")</f>
        <v>#N/A</v>
      </c>
      <c r="AD36" s="444"/>
      <c r="AE36" s="444"/>
      <c r="AF36" s="444" t="e">
        <f>SUBSTITUTE(SUBSTITUTE(VLOOKUP($D$36&amp;AF4,申込確認シート!$F$2:$G$226,2,FALSE),"　","")," ","")</f>
        <v>#N/A</v>
      </c>
      <c r="AG36" s="444"/>
      <c r="AH36" s="444"/>
      <c r="AI36" s="11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78"/>
    </row>
    <row r="37" spans="1:52" ht="9.75" customHeight="1">
      <c r="A37" s="441"/>
      <c r="B37" s="212">
        <v>9</v>
      </c>
      <c r="C37" s="230"/>
      <c r="D37" s="212" t="s">
        <v>462</v>
      </c>
      <c r="E37" s="444" t="e">
        <f>SUBSTITUTE(SUBSTITUTE(VLOOKUP($D$37&amp;E4,申込確認シート!$F$2:$G$226,2,FALSE),"　","")," ","")</f>
        <v>#N/A</v>
      </c>
      <c r="F37" s="444"/>
      <c r="G37" s="444"/>
      <c r="H37" s="444" t="e">
        <f>SUBSTITUTE(SUBSTITUTE(VLOOKUP($D$37&amp;H4,申込確認シート!$F$2:$G$226,2,FALSE),"　","")," ","")</f>
        <v>#N/A</v>
      </c>
      <c r="I37" s="444"/>
      <c r="J37" s="444"/>
      <c r="K37" s="444" t="e">
        <f>SUBSTITUTE(SUBSTITUTE(VLOOKUP($D$37&amp;K4,申込確認シート!$F$2:$G$226,2,FALSE),"　","")," ","")</f>
        <v>#N/A</v>
      </c>
      <c r="L37" s="444"/>
      <c r="M37" s="444"/>
      <c r="N37" s="444" t="e">
        <f>SUBSTITUTE(SUBSTITUTE(VLOOKUP($D$37&amp;N4,申込確認シート!$F$2:$G$226,2,FALSE),"　","")," ","")</f>
        <v>#N/A</v>
      </c>
      <c r="O37" s="444"/>
      <c r="P37" s="444"/>
      <c r="Q37" s="444" t="e">
        <f>SUBSTITUTE(SUBSTITUTE(VLOOKUP($D$37&amp;Q4,申込確認シート!$F$2:$G$226,2,FALSE),"　","")," ","")</f>
        <v>#N/A</v>
      </c>
      <c r="R37" s="444"/>
      <c r="S37" s="444"/>
      <c r="T37" s="444" t="e">
        <f>SUBSTITUTE(SUBSTITUTE(VLOOKUP($D$37&amp;T4,申込確認シート!$F$2:$G$226,2,FALSE),"　","")," ","")</f>
        <v>#N/A</v>
      </c>
      <c r="U37" s="444"/>
      <c r="V37" s="444"/>
      <c r="W37" s="444" t="e">
        <f>SUBSTITUTE(SUBSTITUTE(VLOOKUP($D$37&amp;W4,申込確認シート!$F$2:$G$226,2,FALSE),"　","")," ","")</f>
        <v>#N/A</v>
      </c>
      <c r="X37" s="444"/>
      <c r="Y37" s="444"/>
      <c r="Z37" s="444" t="e">
        <f>SUBSTITUTE(SUBSTITUTE(VLOOKUP($D$37&amp;Z4,申込確認シート!$F$2:$G$226,2,FALSE),"　","")," ","")</f>
        <v>#N/A</v>
      </c>
      <c r="AA37" s="444"/>
      <c r="AB37" s="444"/>
      <c r="AC37" s="444" t="e">
        <f>SUBSTITUTE(SUBSTITUTE(VLOOKUP($D$37&amp;AC4,申込確認シート!$F$2:$G$226,2,FALSE),"　","")," ","")</f>
        <v>#N/A</v>
      </c>
      <c r="AD37" s="444"/>
      <c r="AE37" s="444"/>
      <c r="AF37" s="444" t="e">
        <f>SUBSTITUTE(SUBSTITUTE(VLOOKUP($D$37&amp;AF4,申込確認シート!$F$2:$G$226,2,FALSE),"　","")," ","")</f>
        <v>#N/A</v>
      </c>
      <c r="AG37" s="444"/>
      <c r="AH37" s="444"/>
      <c r="AI37" s="11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78"/>
    </row>
    <row r="38" spans="1:52" ht="9.75" customHeight="1">
      <c r="A38" s="441"/>
      <c r="B38" s="212">
        <v>10</v>
      </c>
      <c r="C38" s="230"/>
      <c r="D38" s="212" t="s">
        <v>465</v>
      </c>
      <c r="E38" s="444" t="e">
        <f>SUBSTITUTE(SUBSTITUTE(VLOOKUP($D$38&amp;E4,申込確認シート!$F$2:$G$226,2,FALSE),"　","")," ","")</f>
        <v>#N/A</v>
      </c>
      <c r="F38" s="444"/>
      <c r="G38" s="444"/>
      <c r="H38" s="444" t="e">
        <f>SUBSTITUTE(SUBSTITUTE(VLOOKUP($D$38&amp;H4,申込確認シート!$F$2:$G$226,2,FALSE),"　","")," ","")</f>
        <v>#N/A</v>
      </c>
      <c r="I38" s="444"/>
      <c r="J38" s="444"/>
      <c r="K38" s="444" t="e">
        <f>SUBSTITUTE(SUBSTITUTE(VLOOKUP($D$38&amp;K4,申込確認シート!$F$2:$G$226,2,FALSE),"　","")," ","")</f>
        <v>#N/A</v>
      </c>
      <c r="L38" s="444"/>
      <c r="M38" s="444"/>
      <c r="N38" s="444" t="e">
        <f>SUBSTITUTE(SUBSTITUTE(VLOOKUP($D$38&amp;N4,申込確認シート!$F$2:$G$226,2,FALSE),"　","")," ","")</f>
        <v>#N/A</v>
      </c>
      <c r="O38" s="444"/>
      <c r="P38" s="444"/>
      <c r="Q38" s="444" t="e">
        <f>SUBSTITUTE(SUBSTITUTE(VLOOKUP($D$38&amp;Q4,申込確認シート!$F$2:$G$226,2,FALSE),"　","")," ","")</f>
        <v>#N/A</v>
      </c>
      <c r="R38" s="444"/>
      <c r="S38" s="444"/>
      <c r="T38" s="444" t="e">
        <f>SUBSTITUTE(SUBSTITUTE(VLOOKUP($D$38&amp;T4,申込確認シート!$F$2:$G$226,2,FALSE),"　","")," ","")</f>
        <v>#N/A</v>
      </c>
      <c r="U38" s="444"/>
      <c r="V38" s="444"/>
      <c r="W38" s="444" t="e">
        <f>SUBSTITUTE(SUBSTITUTE(VLOOKUP($D$38&amp;W4,申込確認シート!$F$2:$G$226,2,FALSE),"　","")," ","")</f>
        <v>#N/A</v>
      </c>
      <c r="X38" s="444"/>
      <c r="Y38" s="444"/>
      <c r="Z38" s="444" t="e">
        <f>SUBSTITUTE(SUBSTITUTE(VLOOKUP($D$38&amp;Z4,申込確認シート!$F$2:$G$226,2,FALSE),"　","")," ","")</f>
        <v>#N/A</v>
      </c>
      <c r="AA38" s="444"/>
      <c r="AB38" s="444"/>
      <c r="AC38" s="444" t="e">
        <f>SUBSTITUTE(SUBSTITUTE(VLOOKUP($D$38&amp;AC4,申込確認シート!$F$2:$G$226,2,FALSE),"　","")," ","")</f>
        <v>#N/A</v>
      </c>
      <c r="AD38" s="444"/>
      <c r="AE38" s="444"/>
      <c r="AF38" s="444" t="e">
        <f>SUBSTITUTE(SUBSTITUTE(VLOOKUP($D$38&amp;AF4,申込確認シート!$F$2:$G$226,2,FALSE),"　","")," ","")</f>
        <v>#N/A</v>
      </c>
      <c r="AG38" s="444"/>
      <c r="AH38" s="444"/>
      <c r="AI38" s="11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78"/>
    </row>
    <row r="39" spans="1:52" ht="9.75" customHeight="1">
      <c r="A39" s="441"/>
      <c r="B39" s="212">
        <v>11</v>
      </c>
      <c r="C39" s="230"/>
      <c r="D39" s="212" t="s">
        <v>466</v>
      </c>
      <c r="E39" s="444" t="e">
        <f>SUBSTITUTE(SUBSTITUTE(VLOOKUP($D$39&amp;E4,申込確認シート!$F$2:$G$226,2,FALSE),"　","")," ","")</f>
        <v>#N/A</v>
      </c>
      <c r="F39" s="444"/>
      <c r="G39" s="444"/>
      <c r="H39" s="444" t="e">
        <f>SUBSTITUTE(SUBSTITUTE(VLOOKUP($D$39&amp;H4,申込確認シート!$F$2:$G$226,2,FALSE),"　","")," ","")</f>
        <v>#N/A</v>
      </c>
      <c r="I39" s="444"/>
      <c r="J39" s="444"/>
      <c r="K39" s="444" t="e">
        <f>SUBSTITUTE(SUBSTITUTE(VLOOKUP($D$39&amp;K4,申込確認シート!$F$2:$G$226,2,FALSE),"　","")," ","")</f>
        <v>#N/A</v>
      </c>
      <c r="L39" s="444"/>
      <c r="M39" s="444"/>
      <c r="N39" s="444" t="e">
        <f>SUBSTITUTE(SUBSTITUTE(VLOOKUP($D$39&amp;N4,申込確認シート!$F$2:$G$226,2,FALSE),"　","")," ","")</f>
        <v>#N/A</v>
      </c>
      <c r="O39" s="444"/>
      <c r="P39" s="444"/>
      <c r="Q39" s="444" t="e">
        <f>SUBSTITUTE(SUBSTITUTE(VLOOKUP($D$39&amp;Q4,申込確認シート!$F$2:$G$226,2,FALSE),"　","")," ","")</f>
        <v>#N/A</v>
      </c>
      <c r="R39" s="444"/>
      <c r="S39" s="444"/>
      <c r="T39" s="444" t="e">
        <f>SUBSTITUTE(SUBSTITUTE(VLOOKUP($D$39&amp;T4,申込確認シート!$F$2:$G$226,2,FALSE),"　","")," ","")</f>
        <v>#N/A</v>
      </c>
      <c r="U39" s="444"/>
      <c r="V39" s="444"/>
      <c r="W39" s="444" t="e">
        <f>SUBSTITUTE(SUBSTITUTE(VLOOKUP($D$39&amp;W4,申込確認シート!$F$2:$G$226,2,FALSE),"　","")," ","")</f>
        <v>#N/A</v>
      </c>
      <c r="X39" s="444"/>
      <c r="Y39" s="444"/>
      <c r="Z39" s="444" t="e">
        <f>SUBSTITUTE(SUBSTITUTE(VLOOKUP($D$39&amp;Z4,申込確認シート!$F$2:$G$226,2,FALSE),"　","")," ","")</f>
        <v>#N/A</v>
      </c>
      <c r="AA39" s="444"/>
      <c r="AB39" s="444"/>
      <c r="AC39" s="444" t="e">
        <f>SUBSTITUTE(SUBSTITUTE(VLOOKUP($D$39&amp;AC4,申込確認シート!$F$2:$G$226,2,FALSE),"　","")," ","")</f>
        <v>#N/A</v>
      </c>
      <c r="AD39" s="444"/>
      <c r="AE39" s="444"/>
      <c r="AF39" s="444" t="e">
        <f>SUBSTITUTE(SUBSTITUTE(VLOOKUP($D$39&amp;AF4,申込確認シート!$F$2:$G$226,2,FALSE),"　","")," ","")</f>
        <v>#N/A</v>
      </c>
      <c r="AG39" s="444"/>
      <c r="AH39" s="444"/>
      <c r="AI39" s="11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78"/>
    </row>
    <row r="40" spans="1:52" ht="9.75" customHeight="1">
      <c r="A40" s="441"/>
      <c r="B40" s="212">
        <v>12</v>
      </c>
      <c r="C40" s="230"/>
      <c r="D40" s="212" t="s">
        <v>464</v>
      </c>
      <c r="E40" s="444" t="e">
        <f>SUBSTITUTE(SUBSTITUTE(VLOOKUP($D$40&amp;E4,申込確認シート!$F$2:$G$226,2,FALSE),"　","")," ","")</f>
        <v>#N/A</v>
      </c>
      <c r="F40" s="444"/>
      <c r="G40" s="444"/>
      <c r="H40" s="444" t="e">
        <f>SUBSTITUTE(SUBSTITUTE(VLOOKUP($D$40&amp;H4,申込確認シート!$F$2:$G$226,2,FALSE),"　","")," ","")</f>
        <v>#N/A</v>
      </c>
      <c r="I40" s="444"/>
      <c r="J40" s="444"/>
      <c r="K40" s="444" t="e">
        <f>SUBSTITUTE(SUBSTITUTE(VLOOKUP($D$40&amp;K4,申込確認シート!$F$2:$G$226,2,FALSE),"　","")," ","")</f>
        <v>#N/A</v>
      </c>
      <c r="L40" s="444"/>
      <c r="M40" s="444"/>
      <c r="N40" s="444" t="e">
        <f>SUBSTITUTE(SUBSTITUTE(VLOOKUP($D$40&amp;N4,申込確認シート!$F$2:$G$226,2,FALSE),"　","")," ","")</f>
        <v>#N/A</v>
      </c>
      <c r="O40" s="444"/>
      <c r="P40" s="444"/>
      <c r="Q40" s="444" t="e">
        <f>SUBSTITUTE(SUBSTITUTE(VLOOKUP($D$40&amp;Q4,申込確認シート!$F$2:$G$226,2,FALSE),"　","")," ","")</f>
        <v>#N/A</v>
      </c>
      <c r="R40" s="444"/>
      <c r="S40" s="444"/>
      <c r="T40" s="444" t="e">
        <f>SUBSTITUTE(SUBSTITUTE(VLOOKUP($D$40&amp;T4,申込確認シート!$F$2:$G$226,2,FALSE),"　","")," ","")</f>
        <v>#N/A</v>
      </c>
      <c r="U40" s="444"/>
      <c r="V40" s="444"/>
      <c r="W40" s="444" t="e">
        <f>SUBSTITUTE(SUBSTITUTE(VLOOKUP($D$40&amp;W4,申込確認シート!$F$2:$G$226,2,FALSE),"　","")," ","")</f>
        <v>#N/A</v>
      </c>
      <c r="X40" s="444"/>
      <c r="Y40" s="444"/>
      <c r="Z40" s="444" t="e">
        <f>SUBSTITUTE(SUBSTITUTE(VLOOKUP($D$40&amp;Z4,申込確認シート!$F$2:$G$226,2,FALSE),"　","")," ","")</f>
        <v>#N/A</v>
      </c>
      <c r="AA40" s="444"/>
      <c r="AB40" s="444"/>
      <c r="AC40" s="444" t="e">
        <f>SUBSTITUTE(SUBSTITUTE(VLOOKUP($D$40&amp;AC4,申込確認シート!$F$2:$G$226,2,FALSE),"　","")," ","")</f>
        <v>#N/A</v>
      </c>
      <c r="AD40" s="444"/>
      <c r="AE40" s="444"/>
      <c r="AF40" s="444" t="e">
        <f>SUBSTITUTE(SUBSTITUTE(VLOOKUP($D$40&amp;AF4,申込確認シート!$F$2:$G$226,2,FALSE),"　","")," ","")</f>
        <v>#N/A</v>
      </c>
      <c r="AG40" s="444"/>
      <c r="AH40" s="444"/>
      <c r="AI40" s="11"/>
      <c r="AJ40" s="134"/>
      <c r="AK40" s="134"/>
      <c r="AL40" s="134"/>
      <c r="AM40" s="134"/>
      <c r="AN40" s="134"/>
      <c r="AO40" s="134"/>
      <c r="AP40" s="134"/>
      <c r="AQ40" s="134"/>
      <c r="AR40" s="133"/>
      <c r="AS40" s="133"/>
      <c r="AT40" s="133"/>
      <c r="AU40" s="133"/>
      <c r="AV40" s="133"/>
      <c r="AW40" s="133"/>
      <c r="AX40" s="133"/>
      <c r="AY40" s="133"/>
      <c r="AZ40" s="378"/>
    </row>
    <row r="41" spans="1:52" ht="9.75" customHeight="1">
      <c r="A41" s="441"/>
      <c r="B41" s="212">
        <v>13</v>
      </c>
      <c r="C41" s="230"/>
      <c r="D41" s="212" t="s">
        <v>492</v>
      </c>
      <c r="E41" s="444" t="e">
        <f>SUBSTITUTE(SUBSTITUTE(VLOOKUP($D$41&amp;E4,申込確認シート!$F$2:$G$226,2,FALSE),"　","")," ","")</f>
        <v>#N/A</v>
      </c>
      <c r="F41" s="444"/>
      <c r="G41" s="444"/>
      <c r="H41" s="444" t="e">
        <f>SUBSTITUTE(SUBSTITUTE(VLOOKUP($D$41&amp;H4,申込確認シート!$F$2:$G$226,2,FALSE),"　","")," ","")</f>
        <v>#N/A</v>
      </c>
      <c r="I41" s="444"/>
      <c r="J41" s="444"/>
      <c r="K41" s="444" t="e">
        <f>SUBSTITUTE(SUBSTITUTE(VLOOKUP($D$41&amp;K4,申込確認シート!$F$2:$G$226,2,FALSE),"　","")," ","")</f>
        <v>#N/A</v>
      </c>
      <c r="L41" s="444"/>
      <c r="M41" s="444"/>
      <c r="N41" s="444" t="e">
        <f>SUBSTITUTE(SUBSTITUTE(VLOOKUP($D$41&amp;N4,申込確認シート!$F$2:$G$226,2,FALSE),"　","")," ","")</f>
        <v>#N/A</v>
      </c>
      <c r="O41" s="444"/>
      <c r="P41" s="444"/>
      <c r="Q41" s="444" t="e">
        <f>SUBSTITUTE(SUBSTITUTE(VLOOKUP($D$41&amp;Q4,申込確認シート!$F$2:$G$226,2,FALSE),"　","")," ","")</f>
        <v>#N/A</v>
      </c>
      <c r="R41" s="444"/>
      <c r="S41" s="444"/>
      <c r="T41" s="444" t="e">
        <f>SUBSTITUTE(SUBSTITUTE(VLOOKUP($D$41&amp;T4,申込確認シート!$F$2:$G$226,2,FALSE),"　","")," ","")</f>
        <v>#N/A</v>
      </c>
      <c r="U41" s="444"/>
      <c r="V41" s="444"/>
      <c r="W41" s="444" t="e">
        <f>SUBSTITUTE(SUBSTITUTE(VLOOKUP($D$41&amp;W4,申込確認シート!$F$2:$G$226,2,FALSE),"　","")," ","")</f>
        <v>#N/A</v>
      </c>
      <c r="X41" s="444"/>
      <c r="Y41" s="444"/>
      <c r="Z41" s="444" t="e">
        <f>SUBSTITUTE(SUBSTITUTE(VLOOKUP($D$41&amp;Z4,申込確認シート!$F$2:$G$226,2,FALSE),"　","")," ","")</f>
        <v>#N/A</v>
      </c>
      <c r="AA41" s="444"/>
      <c r="AB41" s="444"/>
      <c r="AC41" s="444" t="e">
        <f>SUBSTITUTE(SUBSTITUTE(VLOOKUP($D$41&amp;AC4,申込確認シート!$F$2:$G$226,2,FALSE),"　","")," ","")</f>
        <v>#N/A</v>
      </c>
      <c r="AD41" s="444"/>
      <c r="AE41" s="444"/>
      <c r="AF41" s="444" t="e">
        <f>SUBSTITUTE(SUBSTITUTE(VLOOKUP($D$41&amp;AF4,申込確認シート!$F$2:$G$226,2,FALSE),"　","")," ","")</f>
        <v>#N/A</v>
      </c>
      <c r="AG41" s="444"/>
      <c r="AH41" s="444"/>
      <c r="AI41" s="11"/>
      <c r="AJ41" s="451" t="s">
        <v>429</v>
      </c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</row>
    <row r="42" spans="1:52" ht="9.75" customHeight="1">
      <c r="A42" s="441"/>
      <c r="B42" s="212">
        <v>14</v>
      </c>
      <c r="C42" s="230"/>
      <c r="D42" s="212"/>
      <c r="E42" s="444" t="e">
        <f>SUBSTITUTE(SUBSTITUTE(VLOOKUP($D$42&amp;E4,申込確認シート!$F$2:$G$226,2,FALSE),"　","")," ","")</f>
        <v>#N/A</v>
      </c>
      <c r="F42" s="444"/>
      <c r="G42" s="444"/>
      <c r="H42" s="444" t="e">
        <f>SUBSTITUTE(SUBSTITUTE(VLOOKUP($D$42&amp;H4,申込確認シート!$F$2:$G$226,2,FALSE),"　","")," ","")</f>
        <v>#N/A</v>
      </c>
      <c r="I42" s="444"/>
      <c r="J42" s="444"/>
      <c r="K42" s="444" t="e">
        <f>SUBSTITUTE(SUBSTITUTE(VLOOKUP($D$42&amp;K4,申込確認シート!$F$2:$G$226,2,FALSE),"　","")," ","")</f>
        <v>#N/A</v>
      </c>
      <c r="L42" s="444"/>
      <c r="M42" s="444"/>
      <c r="N42" s="444" t="e">
        <f>SUBSTITUTE(SUBSTITUTE(VLOOKUP($D$42&amp;N4,申込確認シート!$F$2:$G$226,2,FALSE),"　","")," ","")</f>
        <v>#N/A</v>
      </c>
      <c r="O42" s="444"/>
      <c r="P42" s="444"/>
      <c r="Q42" s="444" t="e">
        <f>SUBSTITUTE(SUBSTITUTE(VLOOKUP($D$42&amp;Q4,申込確認シート!$F$2:$G$226,2,FALSE),"　","")," ","")</f>
        <v>#N/A</v>
      </c>
      <c r="R42" s="444"/>
      <c r="S42" s="444"/>
      <c r="T42" s="444" t="e">
        <f>SUBSTITUTE(SUBSTITUTE(VLOOKUP($D$42&amp;T4,申込確認シート!$F$2:$G$226,2,FALSE),"　","")," ","")</f>
        <v>#N/A</v>
      </c>
      <c r="U42" s="444"/>
      <c r="V42" s="444"/>
      <c r="W42" s="444" t="e">
        <f>SUBSTITUTE(SUBSTITUTE(VLOOKUP($D$42&amp;W4,申込確認シート!$F$2:$G$226,2,FALSE),"　","")," ","")</f>
        <v>#N/A</v>
      </c>
      <c r="X42" s="444"/>
      <c r="Y42" s="444"/>
      <c r="Z42" s="444" t="e">
        <f>SUBSTITUTE(SUBSTITUTE(VLOOKUP($D$42&amp;Z4,申込確認シート!$F$2:$G$226,2,FALSE),"　","")," ","")</f>
        <v>#N/A</v>
      </c>
      <c r="AA42" s="444"/>
      <c r="AB42" s="444"/>
      <c r="AC42" s="444" t="e">
        <f>SUBSTITUTE(SUBSTITUTE(VLOOKUP($D$42&amp;AC4,申込確認シート!$F$2:$G$226,2,FALSE),"　","")," ","")</f>
        <v>#N/A</v>
      </c>
      <c r="AD42" s="444"/>
      <c r="AE42" s="444"/>
      <c r="AF42" s="444" t="e">
        <f>SUBSTITUTE(SUBSTITUTE(VLOOKUP($D$42&amp;AF4,申込確認シート!$F$2:$G$226,2,FALSE),"　","")," ","")</f>
        <v>#N/A</v>
      </c>
      <c r="AG42" s="444"/>
      <c r="AH42" s="444"/>
      <c r="AI42" s="1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</row>
    <row r="43" spans="1:52" ht="9.75" customHeight="1">
      <c r="A43" s="441"/>
      <c r="B43" s="212">
        <v>15</v>
      </c>
      <c r="C43" s="230"/>
      <c r="D43" s="212"/>
      <c r="E43" s="444" t="e">
        <f>SUBSTITUTE(SUBSTITUTE(VLOOKUP($D$43&amp;E4,申込確認シート!$F$2:$G$226,2,FALSE),"　","")," ","")</f>
        <v>#N/A</v>
      </c>
      <c r="F43" s="444"/>
      <c r="G43" s="444"/>
      <c r="H43" s="444" t="e">
        <f>SUBSTITUTE(SUBSTITUTE(VLOOKUP($D$43&amp;H4,申込確認シート!$F$2:$G$226,2,FALSE),"　","")," ","")</f>
        <v>#N/A</v>
      </c>
      <c r="I43" s="444"/>
      <c r="J43" s="444"/>
      <c r="K43" s="444" t="e">
        <f>SUBSTITUTE(SUBSTITUTE(VLOOKUP($D$43&amp;K4,申込確認シート!$F$2:$G$226,2,FALSE),"　","")," ","")</f>
        <v>#N/A</v>
      </c>
      <c r="L43" s="444"/>
      <c r="M43" s="444"/>
      <c r="N43" s="444" t="e">
        <f>SUBSTITUTE(SUBSTITUTE(VLOOKUP($D$43&amp;N4,申込確認シート!$F$2:$G$226,2,FALSE),"　","")," ","")</f>
        <v>#N/A</v>
      </c>
      <c r="O43" s="444"/>
      <c r="P43" s="444"/>
      <c r="Q43" s="444" t="e">
        <f>SUBSTITUTE(SUBSTITUTE(VLOOKUP($D$43&amp;Q4,申込確認シート!$F$2:$G$226,2,FALSE),"　","")," ","")</f>
        <v>#N/A</v>
      </c>
      <c r="R43" s="444"/>
      <c r="S43" s="444"/>
      <c r="T43" s="444" t="e">
        <f>SUBSTITUTE(SUBSTITUTE(VLOOKUP($D$43&amp;T4,申込確認シート!$F$2:$G$226,2,FALSE),"　","")," ","")</f>
        <v>#N/A</v>
      </c>
      <c r="U43" s="444"/>
      <c r="V43" s="444"/>
      <c r="W43" s="444" t="e">
        <f>SUBSTITUTE(SUBSTITUTE(VLOOKUP($D$43&amp;W4,申込確認シート!$F$2:$G$226,2,FALSE),"　","")," ","")</f>
        <v>#N/A</v>
      </c>
      <c r="X43" s="444"/>
      <c r="Y43" s="444"/>
      <c r="Z43" s="444" t="e">
        <f>SUBSTITUTE(SUBSTITUTE(VLOOKUP($D$43&amp;Z4,申込確認シート!$F$2:$G$226,2,FALSE),"　","")," ","")</f>
        <v>#N/A</v>
      </c>
      <c r="AA43" s="444"/>
      <c r="AB43" s="444"/>
      <c r="AC43" s="444" t="e">
        <f>SUBSTITUTE(SUBSTITUTE(VLOOKUP($D$43&amp;AC4,申込確認シート!$F$2:$G$226,2,FALSE),"　","")," ","")</f>
        <v>#N/A</v>
      </c>
      <c r="AD43" s="444"/>
      <c r="AE43" s="444"/>
      <c r="AF43" s="444" t="e">
        <f>SUBSTITUTE(SUBSTITUTE(VLOOKUP($D$43&amp;AF4,申込確認シート!$F$2:$G$226,2,FALSE),"　","")," ","")</f>
        <v>#N/A</v>
      </c>
      <c r="AG43" s="444"/>
      <c r="AH43" s="444"/>
      <c r="AI43" s="1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</row>
    <row r="44" spans="1:52" ht="9.75" customHeight="1">
      <c r="A44" s="441"/>
      <c r="B44" s="212">
        <v>16</v>
      </c>
      <c r="C44" s="230"/>
      <c r="D44" s="212"/>
      <c r="E44" s="444" t="e">
        <f>SUBSTITUTE(SUBSTITUTE(VLOOKUP($D$44&amp;E4,申込確認シート!$F$2:$G$226,2,FALSE),"　","")," ","")</f>
        <v>#N/A</v>
      </c>
      <c r="F44" s="444"/>
      <c r="G44" s="444"/>
      <c r="H44" s="444" t="e">
        <f>SUBSTITUTE(SUBSTITUTE(VLOOKUP($D$44&amp;H4,申込確認シート!$F$2:$G$226,2,FALSE),"　","")," ","")</f>
        <v>#N/A</v>
      </c>
      <c r="I44" s="444"/>
      <c r="J44" s="444"/>
      <c r="K44" s="444" t="e">
        <f>SUBSTITUTE(SUBSTITUTE(VLOOKUP($D$44&amp;K4,申込確認シート!$F$2:$G$226,2,FALSE),"　","")," ","")</f>
        <v>#N/A</v>
      </c>
      <c r="L44" s="444"/>
      <c r="M44" s="444"/>
      <c r="N44" s="444" t="e">
        <f>SUBSTITUTE(SUBSTITUTE(VLOOKUP($D$44&amp;N4,申込確認シート!$F$2:$G$226,2,FALSE),"　","")," ","")</f>
        <v>#N/A</v>
      </c>
      <c r="O44" s="444"/>
      <c r="P44" s="444"/>
      <c r="Q44" s="444" t="e">
        <f>SUBSTITUTE(SUBSTITUTE(VLOOKUP($D$44&amp;Q4,申込確認シート!$F$2:$G$226,2,FALSE),"　","")," ","")</f>
        <v>#N/A</v>
      </c>
      <c r="R44" s="444"/>
      <c r="S44" s="444"/>
      <c r="T44" s="444" t="e">
        <f>SUBSTITUTE(SUBSTITUTE(VLOOKUP($D$44&amp;T4,申込確認シート!$F$2:$G$226,2,FALSE),"　","")," ","")</f>
        <v>#N/A</v>
      </c>
      <c r="U44" s="444"/>
      <c r="V44" s="444"/>
      <c r="W44" s="444" t="e">
        <f>SUBSTITUTE(SUBSTITUTE(VLOOKUP($D$44&amp;W4,申込確認シート!$F$2:$G$226,2,FALSE),"　","")," ","")</f>
        <v>#N/A</v>
      </c>
      <c r="X44" s="444"/>
      <c r="Y44" s="444"/>
      <c r="Z44" s="444" t="e">
        <f>SUBSTITUTE(SUBSTITUTE(VLOOKUP($D$44&amp;Z4,申込確認シート!$F$2:$G$226,2,FALSE),"　","")," ","")</f>
        <v>#N/A</v>
      </c>
      <c r="AA44" s="444"/>
      <c r="AB44" s="444"/>
      <c r="AC44" s="444" t="e">
        <f>SUBSTITUTE(SUBSTITUTE(VLOOKUP($D$44&amp;AC4,申込確認シート!$F$2:$G$226,2,FALSE),"　","")," ","")</f>
        <v>#N/A</v>
      </c>
      <c r="AD44" s="444"/>
      <c r="AE44" s="444"/>
      <c r="AF44" s="444" t="e">
        <f>SUBSTITUTE(SUBSTITUTE(VLOOKUP($D$44&amp;AF4,申込確認シート!$F$2:$G$226,2,FALSE),"　","")," ","")</f>
        <v>#N/A</v>
      </c>
      <c r="AG44" s="444"/>
      <c r="AH44" s="444"/>
      <c r="AI44" s="1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</row>
    <row r="45" spans="1:52" ht="9.75" customHeight="1">
      <c r="A45" s="441"/>
      <c r="B45" s="212">
        <v>17</v>
      </c>
      <c r="C45" s="230"/>
      <c r="D45" s="212"/>
      <c r="E45" s="444" t="e">
        <f>SUBSTITUTE(SUBSTITUTE(VLOOKUP($D$45&amp;E4,申込確認シート!$F$2:$G$226,2,FALSE),"　","")," ","")</f>
        <v>#N/A</v>
      </c>
      <c r="F45" s="444"/>
      <c r="G45" s="444"/>
      <c r="H45" s="444" t="e">
        <f>SUBSTITUTE(SUBSTITUTE(VLOOKUP($D$45&amp;H4,申込確認シート!$F$2:$G$226,2,FALSE),"　","")," ","")</f>
        <v>#N/A</v>
      </c>
      <c r="I45" s="444"/>
      <c r="J45" s="444"/>
      <c r="K45" s="444" t="e">
        <f>SUBSTITUTE(SUBSTITUTE(VLOOKUP($D$45&amp;K4,申込確認シート!$F$2:$G$226,2,FALSE),"　","")," ","")</f>
        <v>#N/A</v>
      </c>
      <c r="L45" s="444"/>
      <c r="M45" s="444"/>
      <c r="N45" s="444" t="e">
        <f>SUBSTITUTE(SUBSTITUTE(VLOOKUP($D$45&amp;N4,申込確認シート!$F$2:$G$226,2,FALSE),"　","")," ","")</f>
        <v>#N/A</v>
      </c>
      <c r="O45" s="444"/>
      <c r="P45" s="444"/>
      <c r="Q45" s="444" t="e">
        <f>SUBSTITUTE(SUBSTITUTE(VLOOKUP($D$45&amp;Q4,申込確認シート!$F$2:$G$226,2,FALSE),"　","")," ","")</f>
        <v>#N/A</v>
      </c>
      <c r="R45" s="444"/>
      <c r="S45" s="444"/>
      <c r="T45" s="444" t="e">
        <f>SUBSTITUTE(SUBSTITUTE(VLOOKUP($D$45&amp;T4,申込確認シート!$F$2:$G$226,2,FALSE),"　","")," ","")</f>
        <v>#N/A</v>
      </c>
      <c r="U45" s="444"/>
      <c r="V45" s="444"/>
      <c r="W45" s="444" t="e">
        <f>SUBSTITUTE(SUBSTITUTE(VLOOKUP($D$45&amp;W4,申込確認シート!$F$2:$G$226,2,FALSE),"　","")," ","")</f>
        <v>#N/A</v>
      </c>
      <c r="X45" s="444"/>
      <c r="Y45" s="444"/>
      <c r="Z45" s="444" t="e">
        <f>SUBSTITUTE(SUBSTITUTE(VLOOKUP($D$45&amp;Z4,申込確認シート!$F$2:$G$226,2,FALSE),"　","")," ","")</f>
        <v>#N/A</v>
      </c>
      <c r="AA45" s="444"/>
      <c r="AB45" s="444"/>
      <c r="AC45" s="444" t="e">
        <f>SUBSTITUTE(SUBSTITUTE(VLOOKUP($D$45&amp;AC4,申込確認シート!$F$2:$G$226,2,FALSE),"　","")," ","")</f>
        <v>#N/A</v>
      </c>
      <c r="AD45" s="444"/>
      <c r="AE45" s="444"/>
      <c r="AF45" s="444" t="e">
        <f>SUBSTITUTE(SUBSTITUTE(VLOOKUP($D$45&amp;AF4,申込確認シート!$F$2:$G$226,2,FALSE),"　","")," ","")</f>
        <v>#N/A</v>
      </c>
      <c r="AG45" s="444"/>
      <c r="AH45" s="444"/>
      <c r="AI45" s="1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</row>
    <row r="46" spans="1:52" ht="9.75" customHeight="1">
      <c r="A46" s="441"/>
      <c r="B46" s="212">
        <v>18</v>
      </c>
      <c r="C46" s="230"/>
      <c r="D46" s="212"/>
      <c r="E46" s="444" t="e">
        <f>SUBSTITUTE(SUBSTITUTE(VLOOKUP($D$46&amp;E4,申込確認シート!$F$2:$G$226,2,FALSE),"　","")," ","")</f>
        <v>#N/A</v>
      </c>
      <c r="F46" s="444"/>
      <c r="G46" s="444"/>
      <c r="H46" s="444" t="e">
        <f>SUBSTITUTE(SUBSTITUTE(VLOOKUP($D$46&amp;H4,申込確認シート!$F$2:$G$226,2,FALSE),"　","")," ","")</f>
        <v>#N/A</v>
      </c>
      <c r="I46" s="444"/>
      <c r="J46" s="444"/>
      <c r="K46" s="444" t="e">
        <f>SUBSTITUTE(SUBSTITUTE(VLOOKUP($D$46&amp;K4,申込確認シート!$F$2:$G$226,2,FALSE),"　","")," ","")</f>
        <v>#N/A</v>
      </c>
      <c r="L46" s="444"/>
      <c r="M46" s="444"/>
      <c r="N46" s="444" t="e">
        <f>SUBSTITUTE(SUBSTITUTE(VLOOKUP($D$46&amp;N4,申込確認シート!$F$2:$G$226,2,FALSE),"　","")," ","")</f>
        <v>#N/A</v>
      </c>
      <c r="O46" s="444"/>
      <c r="P46" s="444"/>
      <c r="Q46" s="444" t="e">
        <f>SUBSTITUTE(SUBSTITUTE(VLOOKUP($D$46&amp;Q4,申込確認シート!$F$2:$G$226,2,FALSE),"　","")," ","")</f>
        <v>#N/A</v>
      </c>
      <c r="R46" s="444"/>
      <c r="S46" s="444"/>
      <c r="T46" s="444" t="e">
        <f>SUBSTITUTE(SUBSTITUTE(VLOOKUP($D$46&amp;T4,申込確認シート!$F$2:$G$226,2,FALSE),"　","")," ","")</f>
        <v>#N/A</v>
      </c>
      <c r="U46" s="444"/>
      <c r="V46" s="444"/>
      <c r="W46" s="444" t="e">
        <f>SUBSTITUTE(SUBSTITUTE(VLOOKUP($D$46&amp;W4,申込確認シート!$F$2:$G$226,2,FALSE),"　","")," ","")</f>
        <v>#N/A</v>
      </c>
      <c r="X46" s="444"/>
      <c r="Y46" s="444"/>
      <c r="Z46" s="444" t="e">
        <f>SUBSTITUTE(SUBSTITUTE(VLOOKUP($D$46&amp;Z4,申込確認シート!$F$2:$G$226,2,FALSE),"　","")," ","")</f>
        <v>#N/A</v>
      </c>
      <c r="AA46" s="444"/>
      <c r="AB46" s="444"/>
      <c r="AC46" s="444" t="e">
        <f>SUBSTITUTE(SUBSTITUTE(VLOOKUP($D$46&amp;AC4,申込確認シート!$F$2:$G$226,2,FALSE),"　","")," ","")</f>
        <v>#N/A</v>
      </c>
      <c r="AD46" s="444"/>
      <c r="AE46" s="444"/>
      <c r="AF46" s="444" t="e">
        <f>SUBSTITUTE(SUBSTITUTE(VLOOKUP($D$46&amp;AF4,申込確認シート!$F$2:$G$226,2,FALSE),"　","")," ","")</f>
        <v>#N/A</v>
      </c>
      <c r="AG46" s="444"/>
      <c r="AH46" s="444"/>
      <c r="AI46" s="1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</row>
    <row r="47" spans="1:52" ht="9.75" customHeight="1">
      <c r="A47" s="441"/>
      <c r="B47" s="212">
        <v>19</v>
      </c>
      <c r="C47" s="230"/>
      <c r="D47" s="212"/>
      <c r="E47" s="444" t="e">
        <f>SUBSTITUTE(SUBSTITUTE(VLOOKUP($D$47&amp;E4,申込確認シート!$F$2:$G$226,2,FALSE),"　","")," ","")</f>
        <v>#N/A</v>
      </c>
      <c r="F47" s="444"/>
      <c r="G47" s="444"/>
      <c r="H47" s="444" t="e">
        <f>SUBSTITUTE(SUBSTITUTE(VLOOKUP($D$47&amp;H4,申込確認シート!$F$2:$G$226,2,FALSE),"　","")," ","")</f>
        <v>#N/A</v>
      </c>
      <c r="I47" s="444"/>
      <c r="J47" s="444"/>
      <c r="K47" s="444" t="e">
        <f>SUBSTITUTE(SUBSTITUTE(VLOOKUP($D$47&amp;K4,申込確認シート!$F$2:$G$226,2,FALSE),"　","")," ","")</f>
        <v>#N/A</v>
      </c>
      <c r="L47" s="444"/>
      <c r="M47" s="444"/>
      <c r="N47" s="444" t="e">
        <f>SUBSTITUTE(SUBSTITUTE(VLOOKUP($D$47&amp;N4,申込確認シート!$F$2:$G$226,2,FALSE),"　","")," ","")</f>
        <v>#N/A</v>
      </c>
      <c r="O47" s="444"/>
      <c r="P47" s="444"/>
      <c r="Q47" s="444" t="e">
        <f>SUBSTITUTE(SUBSTITUTE(VLOOKUP($D$47&amp;Q4,申込確認シート!$F$2:$G$226,2,FALSE),"　","")," ","")</f>
        <v>#N/A</v>
      </c>
      <c r="R47" s="444"/>
      <c r="S47" s="444"/>
      <c r="T47" s="444" t="e">
        <f>SUBSTITUTE(SUBSTITUTE(VLOOKUP($D$47&amp;T4,申込確認シート!$F$2:$G$226,2,FALSE),"　","")," ","")</f>
        <v>#N/A</v>
      </c>
      <c r="U47" s="444"/>
      <c r="V47" s="444"/>
      <c r="W47" s="444" t="e">
        <f>SUBSTITUTE(SUBSTITUTE(VLOOKUP($D$47&amp;W4,申込確認シート!$F$2:$G$226,2,FALSE),"　","")," ","")</f>
        <v>#N/A</v>
      </c>
      <c r="X47" s="444"/>
      <c r="Y47" s="444"/>
      <c r="Z47" s="444" t="e">
        <f>SUBSTITUTE(SUBSTITUTE(VLOOKUP($D$47&amp;Z4,申込確認シート!$F$2:$G$226,2,FALSE),"　","")," ","")</f>
        <v>#N/A</v>
      </c>
      <c r="AA47" s="444"/>
      <c r="AB47" s="444"/>
      <c r="AC47" s="444" t="e">
        <f>SUBSTITUTE(SUBSTITUTE(VLOOKUP($D$47&amp;AC4,申込確認シート!$F$2:$G$226,2,FALSE),"　","")," ","")</f>
        <v>#N/A</v>
      </c>
      <c r="AD47" s="444"/>
      <c r="AE47" s="444"/>
      <c r="AF47" s="444" t="e">
        <f>SUBSTITUTE(SUBSTITUTE(VLOOKUP($D$47&amp;AF4,申込確認シート!$F$2:$G$226,2,FALSE),"　","")," ","")</f>
        <v>#N/A</v>
      </c>
      <c r="AG47" s="444"/>
      <c r="AH47" s="444"/>
      <c r="AI47" s="1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</row>
    <row r="48" spans="1:52" ht="9.75" customHeight="1">
      <c r="A48" s="172"/>
      <c r="B48" s="211">
        <v>20</v>
      </c>
      <c r="C48" s="231"/>
      <c r="D48" s="173"/>
      <c r="E48" s="440" t="e">
        <f>SUBSTITUTE(SUBSTITUTE(VLOOKUP($D$48&amp;E4,申込確認シート!$F$2:$G$226,2,FALSE),"　","")," ","")</f>
        <v>#N/A</v>
      </c>
      <c r="F48" s="440"/>
      <c r="G48" s="440"/>
      <c r="H48" s="440" t="e">
        <f>SUBSTITUTE(SUBSTITUTE(VLOOKUP($D$48&amp;H4,申込確認シート!$F$2:$G$226,2,FALSE),"　","")," ","")</f>
        <v>#N/A</v>
      </c>
      <c r="I48" s="440"/>
      <c r="J48" s="440"/>
      <c r="K48" s="440" t="e">
        <f>SUBSTITUTE(SUBSTITUTE(VLOOKUP($D$48&amp;K4,申込確認シート!$F$2:$G$226,2,FALSE),"　","")," ","")</f>
        <v>#N/A</v>
      </c>
      <c r="L48" s="440"/>
      <c r="M48" s="440"/>
      <c r="N48" s="440" t="e">
        <f>SUBSTITUTE(SUBSTITUTE(VLOOKUP($D$48&amp;N4,申込確認シート!$F$2:$G$226,2,FALSE),"　","")," ","")</f>
        <v>#N/A</v>
      </c>
      <c r="O48" s="440"/>
      <c r="P48" s="440"/>
      <c r="Q48" s="440" t="e">
        <f>SUBSTITUTE(SUBSTITUTE(VLOOKUP($D$48&amp;Q4,申込確認シート!$F$2:$G$226,2,FALSE),"　","")," ","")</f>
        <v>#N/A</v>
      </c>
      <c r="R48" s="440"/>
      <c r="S48" s="440"/>
      <c r="T48" s="440" t="e">
        <f>SUBSTITUTE(SUBSTITUTE(VLOOKUP($D$48&amp;T4,申込確認シート!$F$2:$G$226,2,FALSE),"　","")," ","")</f>
        <v>#N/A</v>
      </c>
      <c r="U48" s="440"/>
      <c r="V48" s="440"/>
      <c r="W48" s="440" t="e">
        <f>SUBSTITUTE(SUBSTITUTE(VLOOKUP($D$48&amp;W4,申込確認シート!$F$2:$G$226,2,FALSE),"　","")," ","")</f>
        <v>#N/A</v>
      </c>
      <c r="X48" s="440"/>
      <c r="Y48" s="440"/>
      <c r="Z48" s="440" t="e">
        <f>SUBSTITUTE(SUBSTITUTE(VLOOKUP($D$48&amp;Z4,申込確認シート!$F$2:$G$226,2,FALSE),"　","")," ","")</f>
        <v>#N/A</v>
      </c>
      <c r="AA48" s="440"/>
      <c r="AB48" s="440"/>
      <c r="AC48" s="440" t="e">
        <f>SUBSTITUTE(SUBSTITUTE(VLOOKUP($D$48&amp;AC4,申込確認シート!$F$2:$G$226,2,FALSE),"　","")," ","")</f>
        <v>#N/A</v>
      </c>
      <c r="AD48" s="440"/>
      <c r="AE48" s="440"/>
      <c r="AF48" s="440" t="e">
        <f>SUBSTITUTE(SUBSTITUTE(VLOOKUP($D$48&amp;AF4,申込確認シート!$F$2:$G$226,2,FALSE),"　","")," ","")</f>
        <v>#N/A</v>
      </c>
      <c r="AG48" s="440"/>
      <c r="AH48" s="440"/>
      <c r="AI48" s="1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</row>
    <row r="49" spans="1:51" ht="5.25" customHeight="1">
      <c r="A49" s="452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12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</row>
    <row r="50" spans="1:51" ht="12.75">
      <c r="C50" s="132"/>
      <c r="D50" s="220"/>
      <c r="E50" s="455" t="s">
        <v>441</v>
      </c>
      <c r="F50" s="455"/>
      <c r="G50" s="455"/>
      <c r="H50" s="455"/>
      <c r="I50" s="455"/>
      <c r="J50" s="453">
        <v>1</v>
      </c>
      <c r="K50" s="453"/>
      <c r="L50" s="453"/>
      <c r="M50" s="453">
        <v>2</v>
      </c>
      <c r="N50" s="453"/>
      <c r="O50" s="453"/>
      <c r="P50" s="453">
        <v>3</v>
      </c>
      <c r="Q50" s="453"/>
      <c r="R50" s="453"/>
      <c r="S50" s="453">
        <v>4</v>
      </c>
      <c r="T50" s="453"/>
      <c r="U50" s="453"/>
      <c r="V50" s="453">
        <v>5</v>
      </c>
      <c r="W50" s="453"/>
      <c r="X50" s="453"/>
      <c r="Y50" s="453">
        <v>6</v>
      </c>
      <c r="Z50" s="453"/>
      <c r="AA50" s="453"/>
      <c r="AB50" s="8"/>
      <c r="AC50" s="450" t="s">
        <v>428</v>
      </c>
      <c r="AD50" s="450"/>
      <c r="AE50" s="450"/>
      <c r="AF50" s="450"/>
      <c r="AG50" s="450"/>
      <c r="AH50" s="450">
        <v>1</v>
      </c>
      <c r="AI50" s="450"/>
      <c r="AJ50" s="450"/>
      <c r="AK50" s="450">
        <v>2</v>
      </c>
      <c r="AL50" s="450"/>
      <c r="AM50" s="450"/>
      <c r="AN50" s="450">
        <v>3</v>
      </c>
      <c r="AO50" s="450"/>
      <c r="AP50" s="450"/>
      <c r="AQ50" s="450">
        <v>4</v>
      </c>
      <c r="AR50" s="450"/>
      <c r="AS50" s="450"/>
      <c r="AT50" s="450">
        <v>5</v>
      </c>
      <c r="AU50" s="450"/>
      <c r="AV50" s="450"/>
      <c r="AW50" s="450">
        <v>6</v>
      </c>
      <c r="AX50" s="450"/>
      <c r="AY50" s="450"/>
    </row>
    <row r="51" spans="1:51" ht="12.75" customHeight="1">
      <c r="C51" s="8"/>
      <c r="D51" s="221"/>
      <c r="E51" s="454" t="s">
        <v>435</v>
      </c>
      <c r="F51" s="454"/>
      <c r="G51" s="454"/>
      <c r="H51" s="454"/>
      <c r="I51" s="454"/>
      <c r="J51" s="454" t="e">
        <f>LEFT(VLOOKUP($E51&amp;J$50,申込確認シート!$F$137:$G$181,2,FALSE),3)</f>
        <v>#N/A</v>
      </c>
      <c r="K51" s="454"/>
      <c r="L51" s="454"/>
      <c r="M51" s="454" t="e">
        <f>LEFT(VLOOKUP($E51&amp;M$50,申込確認シート!$F$137:$G$181,2,FALSE),3)</f>
        <v>#N/A</v>
      </c>
      <c r="N51" s="454"/>
      <c r="O51" s="454"/>
      <c r="P51" s="454" t="e">
        <f>LEFT(VLOOKUP($E51&amp;P$50,申込確認シート!$F$137:$G$181,2,FALSE),3)</f>
        <v>#N/A</v>
      </c>
      <c r="Q51" s="454"/>
      <c r="R51" s="454"/>
      <c r="S51" s="454" t="e">
        <f>LEFT(VLOOKUP($E51&amp;S$50,申込確認シート!$F$137:$G$181,2,FALSE),3)</f>
        <v>#N/A</v>
      </c>
      <c r="T51" s="454"/>
      <c r="U51" s="454"/>
      <c r="V51" s="454" t="e">
        <f>LEFT(VLOOKUP($E51&amp;V$50,申込確認シート!$F$137:$G$181,2,FALSE),3)</f>
        <v>#N/A</v>
      </c>
      <c r="W51" s="454"/>
      <c r="X51" s="454"/>
      <c r="Y51" s="454" t="e">
        <f>LEFT(VLOOKUP($E51&amp;Y$50,申込確認シート!$F$137:$G$181,2,FALSE),3)</f>
        <v>#N/A</v>
      </c>
      <c r="Z51" s="454"/>
      <c r="AA51" s="454"/>
      <c r="AB51" s="132"/>
      <c r="AC51" s="450" t="s">
        <v>435</v>
      </c>
      <c r="AD51" s="450"/>
      <c r="AE51" s="450"/>
      <c r="AF51" s="450"/>
      <c r="AG51" s="450"/>
      <c r="AH51" s="450"/>
      <c r="AI51" s="450"/>
      <c r="AJ51" s="450"/>
      <c r="AK51" s="450"/>
      <c r="AL51" s="450"/>
      <c r="AM51" s="450"/>
      <c r="AN51" s="450"/>
      <c r="AO51" s="450"/>
      <c r="AP51" s="450"/>
      <c r="AQ51" s="450"/>
      <c r="AR51" s="450"/>
      <c r="AS51" s="450"/>
      <c r="AT51" s="450"/>
      <c r="AU51" s="450"/>
      <c r="AV51" s="450"/>
      <c r="AW51" s="450"/>
      <c r="AX51" s="450"/>
      <c r="AY51" s="450"/>
    </row>
    <row r="52" spans="1:51" ht="12.75" customHeight="1">
      <c r="C52" s="132"/>
      <c r="D52" s="220"/>
      <c r="E52" s="454" t="s">
        <v>436</v>
      </c>
      <c r="F52" s="454"/>
      <c r="G52" s="454"/>
      <c r="H52" s="454"/>
      <c r="I52" s="454"/>
      <c r="J52" s="454" t="e">
        <f>LEFT(VLOOKUP($E52&amp;J$50,申込確認シート!$F$137:$G$181,2,FALSE),3)</f>
        <v>#N/A</v>
      </c>
      <c r="K52" s="454"/>
      <c r="L52" s="454"/>
      <c r="M52" s="454" t="e">
        <f>LEFT(VLOOKUP($E52&amp;M$50,申込確認シート!$F$137:$G$181,2,FALSE),3)</f>
        <v>#N/A</v>
      </c>
      <c r="N52" s="454"/>
      <c r="O52" s="454"/>
      <c r="P52" s="454" t="e">
        <f>LEFT(VLOOKUP($E52&amp;P$50,申込確認シート!$F$137:$G$181,2,FALSE),3)</f>
        <v>#N/A</v>
      </c>
      <c r="Q52" s="454"/>
      <c r="R52" s="454"/>
      <c r="S52" s="454" t="e">
        <f>LEFT(VLOOKUP($E52&amp;S$50,申込確認シート!$F$137:$G$181,2,FALSE),3)</f>
        <v>#N/A</v>
      </c>
      <c r="T52" s="454"/>
      <c r="U52" s="454"/>
      <c r="V52" s="454" t="e">
        <f>LEFT(VLOOKUP($E52&amp;V$50,申込確認シート!$F$137:$G$181,2,FALSE),3)</f>
        <v>#N/A</v>
      </c>
      <c r="W52" s="454"/>
      <c r="X52" s="454"/>
      <c r="Y52" s="454" t="e">
        <f>LEFT(VLOOKUP($E52&amp;Y$50,申込確認シート!$F$137:$G$181,2,FALSE),3)</f>
        <v>#N/A</v>
      </c>
      <c r="Z52" s="454"/>
      <c r="AA52" s="454"/>
      <c r="AB52" s="132"/>
      <c r="AC52" s="450" t="s">
        <v>436</v>
      </c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0"/>
      <c r="AW52" s="450"/>
      <c r="AX52" s="450"/>
      <c r="AY52" s="450"/>
    </row>
    <row r="53" spans="1:51" ht="12.75" customHeight="1">
      <c r="C53" s="132"/>
      <c r="D53" s="220"/>
      <c r="E53" s="454" t="s">
        <v>437</v>
      </c>
      <c r="F53" s="454"/>
      <c r="G53" s="454"/>
      <c r="H53" s="454"/>
      <c r="I53" s="454"/>
      <c r="J53" s="454" t="e">
        <f>LEFT(VLOOKUP($E53&amp;J$50,申込確認シート!$F$137:$G$181,2,FALSE),3)</f>
        <v>#N/A</v>
      </c>
      <c r="K53" s="454"/>
      <c r="L53" s="454"/>
      <c r="M53" s="454" t="e">
        <f>LEFT(VLOOKUP($E53&amp;M$50,申込確認シート!$F$137:$G$181,2,FALSE),3)</f>
        <v>#N/A</v>
      </c>
      <c r="N53" s="454"/>
      <c r="O53" s="454"/>
      <c r="P53" s="454" t="e">
        <f>LEFT(VLOOKUP($E53&amp;P$50,申込確認シート!$F$137:$G$181,2,FALSE),3)</f>
        <v>#N/A</v>
      </c>
      <c r="Q53" s="454"/>
      <c r="R53" s="454"/>
      <c r="S53" s="454" t="e">
        <f>LEFT(VLOOKUP($E53&amp;S$50,申込確認シート!$F$137:$G$181,2,FALSE),3)</f>
        <v>#N/A</v>
      </c>
      <c r="T53" s="454"/>
      <c r="U53" s="454"/>
      <c r="V53" s="454" t="e">
        <f>LEFT(VLOOKUP($E53&amp;V$50,申込確認シート!$F$137:$G$181,2,FALSE),3)</f>
        <v>#N/A</v>
      </c>
      <c r="W53" s="454"/>
      <c r="X53" s="454"/>
      <c r="Y53" s="454" t="e">
        <f>LEFT(VLOOKUP($E53&amp;Y$50,申込確認シート!$F$137:$G$181,2,FALSE),3)</f>
        <v>#N/A</v>
      </c>
      <c r="Z53" s="454"/>
      <c r="AA53" s="454"/>
      <c r="AB53" s="132"/>
      <c r="AC53" s="450" t="s">
        <v>437</v>
      </c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450"/>
      <c r="AR53" s="450"/>
      <c r="AS53" s="450"/>
      <c r="AT53" s="450"/>
      <c r="AU53" s="450"/>
      <c r="AV53" s="450"/>
      <c r="AW53" s="450"/>
      <c r="AX53" s="450"/>
      <c r="AY53" s="450"/>
    </row>
    <row r="54" spans="1:51" ht="12.75" customHeight="1">
      <c r="C54" s="132"/>
      <c r="D54" s="220"/>
      <c r="E54" s="454" t="s">
        <v>438</v>
      </c>
      <c r="F54" s="454"/>
      <c r="G54" s="454"/>
      <c r="H54" s="454"/>
      <c r="I54" s="454"/>
      <c r="J54" s="454" t="e">
        <f>LEFT(VLOOKUP($E54&amp;J$50,申込確認シート!$F$137:$G$181,2,FALSE),3)</f>
        <v>#N/A</v>
      </c>
      <c r="K54" s="454"/>
      <c r="L54" s="454"/>
      <c r="M54" s="454" t="e">
        <f>LEFT(VLOOKUP($E54&amp;M$50,申込確認シート!$F$137:$G$181,2,FALSE),3)</f>
        <v>#N/A</v>
      </c>
      <c r="N54" s="454"/>
      <c r="O54" s="454"/>
      <c r="P54" s="454" t="e">
        <f>LEFT(VLOOKUP($E54&amp;P$50,申込確認シート!$F$137:$G$181,2,FALSE),3)</f>
        <v>#N/A</v>
      </c>
      <c r="Q54" s="454"/>
      <c r="R54" s="454"/>
      <c r="S54" s="454" t="e">
        <f>LEFT(VLOOKUP($E54&amp;S$50,申込確認シート!$F$137:$G$181,2,FALSE),3)</f>
        <v>#N/A</v>
      </c>
      <c r="T54" s="454"/>
      <c r="U54" s="454"/>
      <c r="V54" s="454" t="e">
        <f>LEFT(VLOOKUP($E54&amp;V$50,申込確認シート!$F$137:$G$181,2,FALSE),3)</f>
        <v>#N/A</v>
      </c>
      <c r="W54" s="454"/>
      <c r="X54" s="454"/>
      <c r="Y54" s="454" t="e">
        <f>LEFT(VLOOKUP($E54&amp;Y$50,申込確認シート!$F$137:$G$181,2,FALSE),3)</f>
        <v>#N/A</v>
      </c>
      <c r="Z54" s="454"/>
      <c r="AA54" s="454"/>
      <c r="AB54" s="132"/>
      <c r="AC54" s="450" t="s">
        <v>438</v>
      </c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0"/>
      <c r="AS54" s="450"/>
      <c r="AT54" s="450"/>
      <c r="AU54" s="450"/>
      <c r="AV54" s="450"/>
      <c r="AW54" s="450"/>
      <c r="AX54" s="450"/>
      <c r="AY54" s="450"/>
    </row>
    <row r="55" spans="1:51" ht="12.75" customHeight="1">
      <c r="C55" s="132"/>
      <c r="D55" s="220"/>
      <c r="E55" s="454" t="s">
        <v>439</v>
      </c>
      <c r="F55" s="454"/>
      <c r="G55" s="454"/>
      <c r="H55" s="454"/>
      <c r="I55" s="454"/>
      <c r="J55" s="454" t="e">
        <f>LEFT(VLOOKUP($E55&amp;J$50,申込確認シート!$F$137:$G$181,2,FALSE),3)</f>
        <v>#N/A</v>
      </c>
      <c r="K55" s="454"/>
      <c r="L55" s="454"/>
      <c r="M55" s="454" t="e">
        <f>LEFT(VLOOKUP($E55&amp;M$50,申込確認シート!$F$137:$G$181,2,FALSE),3)</f>
        <v>#N/A</v>
      </c>
      <c r="N55" s="454"/>
      <c r="O55" s="454"/>
      <c r="P55" s="454" t="e">
        <f>LEFT(VLOOKUP($E55&amp;P$50,申込確認シート!$F$137:$G$181,2,FALSE),3)</f>
        <v>#N/A</v>
      </c>
      <c r="Q55" s="454"/>
      <c r="R55" s="454"/>
      <c r="S55" s="454" t="e">
        <f>LEFT(VLOOKUP($E55&amp;S$50,申込確認シート!$F$137:$G$181,2,FALSE),3)</f>
        <v>#N/A</v>
      </c>
      <c r="T55" s="454"/>
      <c r="U55" s="454"/>
      <c r="V55" s="454" t="e">
        <f>LEFT(VLOOKUP($E55&amp;V$50,申込確認シート!$F$137:$G$181,2,FALSE),3)</f>
        <v>#N/A</v>
      </c>
      <c r="W55" s="454"/>
      <c r="X55" s="454"/>
      <c r="Y55" s="454" t="e">
        <f>LEFT(VLOOKUP($E55&amp;Y$50,申込確認シート!$F$137:$G$181,2,FALSE),3)</f>
        <v>#N/A</v>
      </c>
      <c r="Z55" s="454"/>
      <c r="AA55" s="454"/>
      <c r="AB55" s="132"/>
      <c r="AC55" s="450" t="s">
        <v>439</v>
      </c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0"/>
      <c r="AO55" s="450"/>
      <c r="AP55" s="450"/>
      <c r="AQ55" s="450"/>
      <c r="AR55" s="450"/>
      <c r="AS55" s="450"/>
      <c r="AT55" s="450"/>
      <c r="AU55" s="450"/>
      <c r="AV55" s="450"/>
      <c r="AW55" s="450"/>
      <c r="AX55" s="450"/>
      <c r="AY55" s="450"/>
    </row>
    <row r="56" spans="1:51" ht="12.75" customHeight="1">
      <c r="C56" s="132"/>
      <c r="D56" s="220"/>
      <c r="E56" s="454" t="s">
        <v>440</v>
      </c>
      <c r="F56" s="454"/>
      <c r="G56" s="454"/>
      <c r="H56" s="454"/>
      <c r="I56" s="454"/>
      <c r="J56" s="454" t="e">
        <f>LEFT(VLOOKUP($E56&amp;J$50,申込確認シート!$F$137:$G$181,2,FALSE),3)</f>
        <v>#N/A</v>
      </c>
      <c r="K56" s="454"/>
      <c r="L56" s="454"/>
      <c r="M56" s="454" t="e">
        <f>LEFT(VLOOKUP($E56&amp;M$50,申込確認シート!$F$137:$G$181,2,FALSE),3)</f>
        <v>#N/A</v>
      </c>
      <c r="N56" s="454"/>
      <c r="O56" s="454"/>
      <c r="P56" s="454" t="e">
        <f>LEFT(VLOOKUP($E56&amp;P$50,申込確認シート!$F$137:$G$181,2,FALSE),3)</f>
        <v>#N/A</v>
      </c>
      <c r="Q56" s="454"/>
      <c r="R56" s="454"/>
      <c r="S56" s="454" t="e">
        <f>LEFT(VLOOKUP($E56&amp;S$50,申込確認シート!$F$137:$G$181,2,FALSE),3)</f>
        <v>#N/A</v>
      </c>
      <c r="T56" s="454"/>
      <c r="U56" s="454"/>
      <c r="V56" s="454" t="e">
        <f>LEFT(VLOOKUP($E56&amp;V$50,申込確認シート!$F$137:$G$181,2,FALSE),3)</f>
        <v>#N/A</v>
      </c>
      <c r="W56" s="454"/>
      <c r="X56" s="454"/>
      <c r="Y56" s="454" t="e">
        <f>LEFT(VLOOKUP($E56&amp;Y$50,申込確認シート!$F$137:$G$181,2,FALSE),3)</f>
        <v>#N/A</v>
      </c>
      <c r="Z56" s="454"/>
      <c r="AA56" s="454"/>
      <c r="AB56" s="132"/>
      <c r="AC56" s="450" t="s">
        <v>440</v>
      </c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450"/>
      <c r="AP56" s="450"/>
      <c r="AQ56" s="450"/>
      <c r="AR56" s="450"/>
      <c r="AS56" s="450"/>
      <c r="AT56" s="450"/>
      <c r="AU56" s="450"/>
      <c r="AV56" s="450"/>
      <c r="AW56" s="450"/>
      <c r="AX56" s="450"/>
      <c r="AY56" s="450"/>
    </row>
    <row r="57" spans="1:51" ht="15" customHeight="1">
      <c r="C57" s="132"/>
      <c r="D57" s="220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electLockedCells="1"/>
  <mergeCells count="600">
    <mergeCell ref="Y56:AA56"/>
    <mergeCell ref="AC56:AG56"/>
    <mergeCell ref="AH56:AJ56"/>
    <mergeCell ref="AK56:AM56"/>
    <mergeCell ref="AN56:AP56"/>
    <mergeCell ref="AQ56:AS56"/>
    <mergeCell ref="AC52:AG52"/>
    <mergeCell ref="AH52:AJ52"/>
    <mergeCell ref="AC53:AG53"/>
    <mergeCell ref="AH53:AJ53"/>
    <mergeCell ref="AC55:AG55"/>
    <mergeCell ref="AH55:AJ55"/>
    <mergeCell ref="AT56:AV56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K50:AM50"/>
    <mergeCell ref="AN50:AP50"/>
    <mergeCell ref="AW53:AY53"/>
    <mergeCell ref="AC54:AG54"/>
    <mergeCell ref="AH54:AJ54"/>
    <mergeCell ref="AW54:AY54"/>
    <mergeCell ref="P54:R54"/>
    <mergeCell ref="AK55:AM55"/>
    <mergeCell ref="AN55:AP55"/>
    <mergeCell ref="AQ55:AS55"/>
    <mergeCell ref="AT55:AV55"/>
    <mergeCell ref="AW55:AY55"/>
    <mergeCell ref="M52:O52"/>
    <mergeCell ref="P52:R52"/>
    <mergeCell ref="S52:U52"/>
    <mergeCell ref="V52:X52"/>
    <mergeCell ref="M55:O55"/>
    <mergeCell ref="E51:I51"/>
    <mergeCell ref="S53:U53"/>
    <mergeCell ref="V53:X53"/>
    <mergeCell ref="E52:I52"/>
    <mergeCell ref="E53:I53"/>
    <mergeCell ref="E54:I54"/>
    <mergeCell ref="M54:O54"/>
    <mergeCell ref="S54:U54"/>
    <mergeCell ref="V54:X54"/>
    <mergeCell ref="P55:R55"/>
    <mergeCell ref="S55:U55"/>
    <mergeCell ref="V55:X55"/>
    <mergeCell ref="M53:O53"/>
    <mergeCell ref="AC51:AG51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Y53:AA53"/>
    <mergeCell ref="Y54:AA54"/>
    <mergeCell ref="P53:R53"/>
    <mergeCell ref="M56:O56"/>
    <mergeCell ref="P56:R56"/>
    <mergeCell ref="S56:U56"/>
    <mergeCell ref="V56:X56"/>
    <mergeCell ref="Y55:AA55"/>
    <mergeCell ref="E55:I55"/>
    <mergeCell ref="M51:O51"/>
    <mergeCell ref="P51:R51"/>
    <mergeCell ref="S51:U51"/>
    <mergeCell ref="V51:X51"/>
    <mergeCell ref="Y52:AA52"/>
    <mergeCell ref="AF48:AH48"/>
    <mergeCell ref="AF47:AH47"/>
    <mergeCell ref="AC47:AE47"/>
    <mergeCell ref="AF45:AH45"/>
    <mergeCell ref="AC45:AE45"/>
    <mergeCell ref="AC46:AE46"/>
    <mergeCell ref="AF46:AH46"/>
    <mergeCell ref="AH51:AJ51"/>
    <mergeCell ref="AC50:AG50"/>
    <mergeCell ref="AJ41:AY49"/>
    <mergeCell ref="AF42:AH42"/>
    <mergeCell ref="AC42:AE42"/>
    <mergeCell ref="AH50:AJ50"/>
    <mergeCell ref="AQ50:AS50"/>
    <mergeCell ref="AF44:AH44"/>
    <mergeCell ref="AC43:AE43"/>
    <mergeCell ref="AF43:AH43"/>
    <mergeCell ref="A49:AH49"/>
    <mergeCell ref="M50:O50"/>
    <mergeCell ref="P50:R50"/>
    <mergeCell ref="S50:U50"/>
    <mergeCell ref="Y51:AA51"/>
    <mergeCell ref="V50:X50"/>
    <mergeCell ref="Y50:AA50"/>
    <mergeCell ref="W47:Y47"/>
    <mergeCell ref="Z47:AB47"/>
    <mergeCell ref="W48:Y48"/>
    <mergeCell ref="W45:Y45"/>
    <mergeCell ref="Z45:AB45"/>
    <mergeCell ref="W46:Y46"/>
    <mergeCell ref="Z48:AB48"/>
    <mergeCell ref="Z46:AB46"/>
    <mergeCell ref="K48:M48"/>
    <mergeCell ref="N48:P48"/>
    <mergeCell ref="Q48:S48"/>
    <mergeCell ref="T48:V48"/>
    <mergeCell ref="T45:V45"/>
    <mergeCell ref="T47:V47"/>
    <mergeCell ref="T44:V44"/>
    <mergeCell ref="W44:Y44"/>
    <mergeCell ref="Z44:AB44"/>
    <mergeCell ref="AC44:AE44"/>
    <mergeCell ref="AC48:AE48"/>
    <mergeCell ref="H15:J15"/>
    <mergeCell ref="E28:G28"/>
    <mergeCell ref="H28:J28"/>
    <mergeCell ref="N45:P45"/>
    <mergeCell ref="Q45:S45"/>
    <mergeCell ref="E46:G46"/>
    <mergeCell ref="H46:J46"/>
    <mergeCell ref="K46:M46"/>
    <mergeCell ref="N46:P46"/>
    <mergeCell ref="Q46:S46"/>
    <mergeCell ref="E42:G42"/>
    <mergeCell ref="K35:M35"/>
    <mergeCell ref="E38:G38"/>
    <mergeCell ref="H38:J38"/>
    <mergeCell ref="K38:M38"/>
    <mergeCell ref="N38:P38"/>
    <mergeCell ref="N29:P29"/>
    <mergeCell ref="Q29:S29"/>
    <mergeCell ref="H42:J42"/>
    <mergeCell ref="O1:R2"/>
    <mergeCell ref="W38:Y38"/>
    <mergeCell ref="Z38:AB38"/>
    <mergeCell ref="AC38:AE38"/>
    <mergeCell ref="W35:Y35"/>
    <mergeCell ref="K28:M28"/>
    <mergeCell ref="N28:P28"/>
    <mergeCell ref="Q28:S28"/>
    <mergeCell ref="Q38:S38"/>
    <mergeCell ref="T35:V35"/>
    <mergeCell ref="N35:P35"/>
    <mergeCell ref="Z35:AB35"/>
    <mergeCell ref="T33:V33"/>
    <mergeCell ref="W33:Y33"/>
    <mergeCell ref="K29:M29"/>
    <mergeCell ref="T38:V38"/>
    <mergeCell ref="K34:M34"/>
    <mergeCell ref="N34:P34"/>
    <mergeCell ref="Q34:S34"/>
    <mergeCell ref="N37:P37"/>
    <mergeCell ref="Q37:S37"/>
    <mergeCell ref="AC35:AE35"/>
    <mergeCell ref="K33:M33"/>
    <mergeCell ref="N33:P33"/>
    <mergeCell ref="E47:G47"/>
    <mergeCell ref="H47:J47"/>
    <mergeCell ref="K47:M47"/>
    <mergeCell ref="N47:P47"/>
    <mergeCell ref="Q47:S47"/>
    <mergeCell ref="E45:G45"/>
    <mergeCell ref="H45:J45"/>
    <mergeCell ref="K45:M45"/>
    <mergeCell ref="T46:V46"/>
    <mergeCell ref="K44:M44"/>
    <mergeCell ref="E43:G43"/>
    <mergeCell ref="H43:J43"/>
    <mergeCell ref="K43:M43"/>
    <mergeCell ref="N43:P43"/>
    <mergeCell ref="E39:G39"/>
    <mergeCell ref="Q35:S35"/>
    <mergeCell ref="K36:M36"/>
    <mergeCell ref="N36:P36"/>
    <mergeCell ref="Q36:S36"/>
    <mergeCell ref="E37:G37"/>
    <mergeCell ref="E41:G41"/>
    <mergeCell ref="N41:P41"/>
    <mergeCell ref="Q41:S41"/>
    <mergeCell ref="N42:P42"/>
    <mergeCell ref="Q42:S42"/>
    <mergeCell ref="E44:G44"/>
    <mergeCell ref="H44:J44"/>
    <mergeCell ref="N44:P44"/>
    <mergeCell ref="Q44:S44"/>
    <mergeCell ref="K42:M42"/>
    <mergeCell ref="H36:J36"/>
    <mergeCell ref="H37:J37"/>
    <mergeCell ref="K37:M37"/>
    <mergeCell ref="W42:Y42"/>
    <mergeCell ref="T43:V43"/>
    <mergeCell ref="W43:Y43"/>
    <mergeCell ref="Z43:AB43"/>
    <mergeCell ref="K40:M40"/>
    <mergeCell ref="N40:P40"/>
    <mergeCell ref="Q40:S40"/>
    <mergeCell ref="Q43:S43"/>
    <mergeCell ref="H39:J39"/>
    <mergeCell ref="K39:M39"/>
    <mergeCell ref="N39:P39"/>
    <mergeCell ref="Q39:S39"/>
    <mergeCell ref="Z42:AB42"/>
    <mergeCell ref="H41:J41"/>
    <mergeCell ref="K41:M41"/>
    <mergeCell ref="T42:V42"/>
    <mergeCell ref="T41:V41"/>
    <mergeCell ref="W41:Y41"/>
    <mergeCell ref="E40:G40"/>
    <mergeCell ref="H40:J40"/>
    <mergeCell ref="AC39:AE39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Z39:AB39"/>
    <mergeCell ref="T39:V39"/>
    <mergeCell ref="W39:Y39"/>
    <mergeCell ref="AF40:AH40"/>
    <mergeCell ref="AF37:AH37"/>
    <mergeCell ref="T36:V36"/>
    <mergeCell ref="W36:Y36"/>
    <mergeCell ref="Z36:AB36"/>
    <mergeCell ref="AC36:AE36"/>
    <mergeCell ref="AF38:AH38"/>
    <mergeCell ref="W37:Y37"/>
    <mergeCell ref="Z37:AB37"/>
    <mergeCell ref="AC37:AE37"/>
    <mergeCell ref="AF36:AH36"/>
    <mergeCell ref="T37:V37"/>
    <mergeCell ref="AF35:AH35"/>
    <mergeCell ref="AF34:AH34"/>
    <mergeCell ref="AC31:AE31"/>
    <mergeCell ref="AF31:AH31"/>
    <mergeCell ref="AC32:AE32"/>
    <mergeCell ref="AF32:AH32"/>
    <mergeCell ref="Z32:AB32"/>
    <mergeCell ref="T34:V34"/>
    <mergeCell ref="W34:Y34"/>
    <mergeCell ref="Z34:AB34"/>
    <mergeCell ref="AC34:AE34"/>
    <mergeCell ref="Q33:S33"/>
    <mergeCell ref="T32:V32"/>
    <mergeCell ref="W32:Y32"/>
    <mergeCell ref="Z33:AB33"/>
    <mergeCell ref="AC33:AE33"/>
    <mergeCell ref="AF30:AH30"/>
    <mergeCell ref="H31:J31"/>
    <mergeCell ref="K31:M31"/>
    <mergeCell ref="N31:P31"/>
    <mergeCell ref="Q31:S31"/>
    <mergeCell ref="T31:V31"/>
    <mergeCell ref="W31:Y31"/>
    <mergeCell ref="Z31:AB31"/>
    <mergeCell ref="T30:V30"/>
    <mergeCell ref="W30:Y30"/>
    <mergeCell ref="H30:J30"/>
    <mergeCell ref="K30:M30"/>
    <mergeCell ref="N30:P30"/>
    <mergeCell ref="Q30:S30"/>
    <mergeCell ref="Z30:AB30"/>
    <mergeCell ref="H32:J32"/>
    <mergeCell ref="AF33:AH33"/>
    <mergeCell ref="AC30:AE30"/>
    <mergeCell ref="T22:V22"/>
    <mergeCell ref="T23:V23"/>
    <mergeCell ref="N24:P24"/>
    <mergeCell ref="Q24:S24"/>
    <mergeCell ref="T24:V24"/>
    <mergeCell ref="AF29:AH29"/>
    <mergeCell ref="AF26:AH26"/>
    <mergeCell ref="AC27:AE27"/>
    <mergeCell ref="AC23:AE23"/>
    <mergeCell ref="AF23:AH23"/>
    <mergeCell ref="AF28:AH28"/>
    <mergeCell ref="AF22:AH22"/>
    <mergeCell ref="Z23:AB23"/>
    <mergeCell ref="Z28:AB28"/>
    <mergeCell ref="Z29:AB29"/>
    <mergeCell ref="AC26:AE26"/>
    <mergeCell ref="AF24:AH24"/>
    <mergeCell ref="AC25:AE25"/>
    <mergeCell ref="AF25:AH25"/>
    <mergeCell ref="K23:M23"/>
    <mergeCell ref="N23:P23"/>
    <mergeCell ref="Q23:S23"/>
    <mergeCell ref="H22:J22"/>
    <mergeCell ref="K22:M22"/>
    <mergeCell ref="N22:P22"/>
    <mergeCell ref="Q22:S22"/>
    <mergeCell ref="K32:M32"/>
    <mergeCell ref="N32:P32"/>
    <mergeCell ref="Q32:S32"/>
    <mergeCell ref="T20:V20"/>
    <mergeCell ref="W20:Y20"/>
    <mergeCell ref="Z20:AB20"/>
    <mergeCell ref="AF20:AH20"/>
    <mergeCell ref="AC20:AE20"/>
    <mergeCell ref="T21:V21"/>
    <mergeCell ref="H20:J20"/>
    <mergeCell ref="K20:M20"/>
    <mergeCell ref="N20:P20"/>
    <mergeCell ref="Q20:S20"/>
    <mergeCell ref="H21:J21"/>
    <mergeCell ref="K21:M21"/>
    <mergeCell ref="N21:P21"/>
    <mergeCell ref="Q21:S21"/>
    <mergeCell ref="N16:P16"/>
    <mergeCell ref="Q16:S16"/>
    <mergeCell ref="T16:V16"/>
    <mergeCell ref="N14:P14"/>
    <mergeCell ref="Q14:S14"/>
    <mergeCell ref="W16:Y16"/>
    <mergeCell ref="K19:M19"/>
    <mergeCell ref="N19:P19"/>
    <mergeCell ref="Q19:S19"/>
    <mergeCell ref="T19:V19"/>
    <mergeCell ref="T18:V18"/>
    <mergeCell ref="W19:Y19"/>
    <mergeCell ref="W18:Y18"/>
    <mergeCell ref="K16:M16"/>
    <mergeCell ref="K17:M17"/>
    <mergeCell ref="N17:P17"/>
    <mergeCell ref="Q17:S17"/>
    <mergeCell ref="T17:V17"/>
    <mergeCell ref="W17:Y17"/>
    <mergeCell ref="T14:V14"/>
    <mergeCell ref="W14:Y14"/>
    <mergeCell ref="K18:M18"/>
    <mergeCell ref="N18:P18"/>
    <mergeCell ref="Q18:S18"/>
    <mergeCell ref="Z14:AB14"/>
    <mergeCell ref="Q13:S13"/>
    <mergeCell ref="T13:V13"/>
    <mergeCell ref="W13:Y13"/>
    <mergeCell ref="Z13:AB13"/>
    <mergeCell ref="K14:M14"/>
    <mergeCell ref="K15:M15"/>
    <mergeCell ref="N15:P15"/>
    <mergeCell ref="Q15:S15"/>
    <mergeCell ref="T15:V15"/>
    <mergeCell ref="W15:Y15"/>
    <mergeCell ref="E11:G11"/>
    <mergeCell ref="H11:J11"/>
    <mergeCell ref="K11:M11"/>
    <mergeCell ref="N11:P11"/>
    <mergeCell ref="Q11:S11"/>
    <mergeCell ref="H12:J12"/>
    <mergeCell ref="K12:M12"/>
    <mergeCell ref="E12:G12"/>
    <mergeCell ref="K13:M13"/>
    <mergeCell ref="N13:P13"/>
    <mergeCell ref="E13:G13"/>
    <mergeCell ref="H13:J13"/>
    <mergeCell ref="H10:J10"/>
    <mergeCell ref="K10:M10"/>
    <mergeCell ref="W4:Y4"/>
    <mergeCell ref="E7:G7"/>
    <mergeCell ref="H7:J7"/>
    <mergeCell ref="K7:M7"/>
    <mergeCell ref="N7:P7"/>
    <mergeCell ref="Q7:S7"/>
    <mergeCell ref="W7:Y7"/>
    <mergeCell ref="N10:P10"/>
    <mergeCell ref="Q10:S10"/>
    <mergeCell ref="T10:V10"/>
    <mergeCell ref="T6:V6"/>
    <mergeCell ref="T7:V7"/>
    <mergeCell ref="W6:Y6"/>
    <mergeCell ref="W8:Y8"/>
    <mergeCell ref="E8:G8"/>
    <mergeCell ref="H8:J8"/>
    <mergeCell ref="N5:P5"/>
    <mergeCell ref="Q5:S5"/>
    <mergeCell ref="N8:P8"/>
    <mergeCell ref="Q8:S8"/>
    <mergeCell ref="N6:P6"/>
    <mergeCell ref="Q6:S6"/>
    <mergeCell ref="N9:P9"/>
    <mergeCell ref="Q9:S9"/>
    <mergeCell ref="N12:P12"/>
    <mergeCell ref="Q12:S12"/>
    <mergeCell ref="N4:P4"/>
    <mergeCell ref="Q4:S4"/>
    <mergeCell ref="Z4:AB4"/>
    <mergeCell ref="T4:V4"/>
    <mergeCell ref="W5:Y5"/>
    <mergeCell ref="Z8:AB8"/>
    <mergeCell ref="T12:V12"/>
    <mergeCell ref="W12:Y12"/>
    <mergeCell ref="Z12:AB12"/>
    <mergeCell ref="W11:Y11"/>
    <mergeCell ref="Z11:AB11"/>
    <mergeCell ref="Z5:AB5"/>
    <mergeCell ref="Z7:AB7"/>
    <mergeCell ref="Z6:AB6"/>
    <mergeCell ref="T9:V9"/>
    <mergeCell ref="T11:V11"/>
    <mergeCell ref="Z9:AB9"/>
    <mergeCell ref="T5:V5"/>
    <mergeCell ref="W9:Y9"/>
    <mergeCell ref="T8:V8"/>
    <mergeCell ref="E34:G34"/>
    <mergeCell ref="E36:G36"/>
    <mergeCell ref="E30:G30"/>
    <mergeCell ref="E32:G32"/>
    <mergeCell ref="E31:G31"/>
    <mergeCell ref="E35:G35"/>
    <mergeCell ref="E33:G33"/>
    <mergeCell ref="H14:J14"/>
    <mergeCell ref="E17:G17"/>
    <mergeCell ref="H17:J17"/>
    <mergeCell ref="H35:J35"/>
    <mergeCell ref="H29:J29"/>
    <mergeCell ref="H16:J16"/>
    <mergeCell ref="E19:G19"/>
    <mergeCell ref="E15:G15"/>
    <mergeCell ref="E18:G18"/>
    <mergeCell ref="H18:J18"/>
    <mergeCell ref="H19:J19"/>
    <mergeCell ref="E23:G23"/>
    <mergeCell ref="H23:J23"/>
    <mergeCell ref="H33:J33"/>
    <mergeCell ref="H34:J34"/>
    <mergeCell ref="E5:G5"/>
    <mergeCell ref="H5:J5"/>
    <mergeCell ref="A1:G2"/>
    <mergeCell ref="H1:M2"/>
    <mergeCell ref="E4:G4"/>
    <mergeCell ref="E48:G48"/>
    <mergeCell ref="H48:J48"/>
    <mergeCell ref="A30:A47"/>
    <mergeCell ref="E14:G14"/>
    <mergeCell ref="H24:J24"/>
    <mergeCell ref="K24:M24"/>
    <mergeCell ref="E29:G29"/>
    <mergeCell ref="E21:G21"/>
    <mergeCell ref="A6:A28"/>
    <mergeCell ref="E20:G20"/>
    <mergeCell ref="H4:J4"/>
    <mergeCell ref="K4:M4"/>
    <mergeCell ref="K5:M5"/>
    <mergeCell ref="K8:M8"/>
    <mergeCell ref="E6:G6"/>
    <mergeCell ref="H6:J6"/>
    <mergeCell ref="K6:M6"/>
    <mergeCell ref="E9:G9"/>
    <mergeCell ref="H9:J9"/>
    <mergeCell ref="K9:M9"/>
    <mergeCell ref="E10:G10"/>
    <mergeCell ref="N1:N2"/>
    <mergeCell ref="S1:AC2"/>
    <mergeCell ref="W28:Y28"/>
    <mergeCell ref="W22:Y22"/>
    <mergeCell ref="W21:Y21"/>
    <mergeCell ref="AC24:AE24"/>
    <mergeCell ref="Z25:AB25"/>
    <mergeCell ref="E24:G24"/>
    <mergeCell ref="Z24:AB24"/>
    <mergeCell ref="AE1:AY2"/>
    <mergeCell ref="W10:Y10"/>
    <mergeCell ref="Z10:AB10"/>
    <mergeCell ref="AC10:AE10"/>
    <mergeCell ref="AF10:AH10"/>
    <mergeCell ref="AC4:AE4"/>
    <mergeCell ref="AF4:AH4"/>
    <mergeCell ref="AC5:AE5"/>
    <mergeCell ref="Z15:AB15"/>
    <mergeCell ref="AC13:AE13"/>
    <mergeCell ref="AF13:AH13"/>
    <mergeCell ref="AU9:AY10"/>
    <mergeCell ref="AO11:AQ12"/>
    <mergeCell ref="AJ4:AY4"/>
    <mergeCell ref="AJ5:AN6"/>
    <mergeCell ref="AL7:AN8"/>
    <mergeCell ref="AO5:AQ6"/>
    <mergeCell ref="AR5:AT6"/>
    <mergeCell ref="AF5:AH5"/>
    <mergeCell ref="AC7:AE7"/>
    <mergeCell ref="AR11:AT12"/>
    <mergeCell ref="AC12:AE12"/>
    <mergeCell ref="AF12:AH12"/>
    <mergeCell ref="AF11:AH11"/>
    <mergeCell ref="AC9:AE9"/>
    <mergeCell ref="AC6:AE6"/>
    <mergeCell ref="AF6:AH6"/>
    <mergeCell ref="AF7:AH7"/>
    <mergeCell ref="AF9:AH9"/>
    <mergeCell ref="AU5:AY6"/>
    <mergeCell ref="AO7:AQ8"/>
    <mergeCell ref="AR7:AT8"/>
    <mergeCell ref="AU7:AY8"/>
    <mergeCell ref="AO9:AQ10"/>
    <mergeCell ref="AR9:AT10"/>
    <mergeCell ref="AC11:AE11"/>
    <mergeCell ref="AZ7:AZ8"/>
    <mergeCell ref="AZ9:AZ10"/>
    <mergeCell ref="AZ11:AZ12"/>
    <mergeCell ref="AZ13:AZ14"/>
    <mergeCell ref="AZ15:AZ16"/>
    <mergeCell ref="AC14:AE14"/>
    <mergeCell ref="AF14:AH14"/>
    <mergeCell ref="AL9:AN10"/>
    <mergeCell ref="AL11:AN12"/>
    <mergeCell ref="AR13:AT14"/>
    <mergeCell ref="AU13:AY14"/>
    <mergeCell ref="AO13:AQ14"/>
    <mergeCell ref="AL13:AN14"/>
    <mergeCell ref="AJ7:AK14"/>
    <mergeCell ref="AC15:AE15"/>
    <mergeCell ref="AF15:AH15"/>
    <mergeCell ref="AU11:AY12"/>
    <mergeCell ref="AC8:AE8"/>
    <mergeCell ref="AF8:AH8"/>
    <mergeCell ref="AC16:AE16"/>
    <mergeCell ref="AF16:AH16"/>
    <mergeCell ref="Z17:AB17"/>
    <mergeCell ref="Z16:AB16"/>
    <mergeCell ref="Z18:AB18"/>
    <mergeCell ref="AC18:AE18"/>
    <mergeCell ref="Z19:AB19"/>
    <mergeCell ref="Z22:AB22"/>
    <mergeCell ref="AC22:AE22"/>
    <mergeCell ref="Z21:AB21"/>
    <mergeCell ref="AF21:AH21"/>
    <mergeCell ref="AC21:AE21"/>
    <mergeCell ref="AF18:AH18"/>
    <mergeCell ref="AF19:AH19"/>
    <mergeCell ref="AC17:AE17"/>
    <mergeCell ref="AF17:AH17"/>
    <mergeCell ref="AC19:AE19"/>
    <mergeCell ref="AZ17:AZ18"/>
    <mergeCell ref="AZ19:AZ20"/>
    <mergeCell ref="AZ21:AZ22"/>
    <mergeCell ref="AZ23:AZ28"/>
    <mergeCell ref="AJ15:AN18"/>
    <mergeCell ref="AO15:AY18"/>
    <mergeCell ref="E26:G26"/>
    <mergeCell ref="H26:J26"/>
    <mergeCell ref="K26:M26"/>
    <mergeCell ref="N26:P26"/>
    <mergeCell ref="Q26:S26"/>
    <mergeCell ref="Z27:AB27"/>
    <mergeCell ref="E27:G27"/>
    <mergeCell ref="H27:J27"/>
    <mergeCell ref="K27:M27"/>
    <mergeCell ref="N27:P27"/>
    <mergeCell ref="Q27:S27"/>
    <mergeCell ref="E25:G25"/>
    <mergeCell ref="H25:J25"/>
    <mergeCell ref="K25:M25"/>
    <mergeCell ref="N25:P25"/>
    <mergeCell ref="E16:G16"/>
    <mergeCell ref="Q25:S25"/>
    <mergeCell ref="E22:G22"/>
    <mergeCell ref="AZ33:AZ34"/>
    <mergeCell ref="AJ29:AY33"/>
    <mergeCell ref="AJ34:AY39"/>
    <mergeCell ref="AZ35:AZ36"/>
    <mergeCell ref="AF27:AH27"/>
    <mergeCell ref="T27:V27"/>
    <mergeCell ref="AZ37:AZ38"/>
    <mergeCell ref="AZ39:AZ40"/>
    <mergeCell ref="AO21:AY27"/>
    <mergeCell ref="AZ29:AZ30"/>
    <mergeCell ref="W25:Y25"/>
    <mergeCell ref="T26:V26"/>
    <mergeCell ref="W26:Y26"/>
    <mergeCell ref="Z26:AB26"/>
    <mergeCell ref="AC28:AE28"/>
    <mergeCell ref="AC29:AE29"/>
    <mergeCell ref="T29:V29"/>
    <mergeCell ref="W29:Y29"/>
    <mergeCell ref="W27:Y27"/>
    <mergeCell ref="T25:V25"/>
    <mergeCell ref="W23:Y23"/>
    <mergeCell ref="T28:V28"/>
    <mergeCell ref="W24:Y24"/>
    <mergeCell ref="AZ31:AZ32"/>
  </mergeCells>
  <phoneticPr fontId="2"/>
  <conditionalFormatting sqref="C5:AH48">
    <cfRule type="cellIs" dxfId="5" priority="6" operator="equal">
      <formula>0</formula>
    </cfRule>
    <cfRule type="containsErrors" dxfId="4" priority="7">
      <formula>ISERROR(C5)</formula>
    </cfRule>
  </conditionalFormatting>
  <conditionalFormatting sqref="AO19:AY20 AO7:AY14 AO40:AY40 AO25:AY26">
    <cfRule type="cellIs" dxfId="3" priority="5" operator="equal">
      <formula>0</formula>
    </cfRule>
  </conditionalFormatting>
  <conditionalFormatting sqref="W57:AN57 AB52:AB56 C57:S57 C52:D56 J51:AA56 AH51:AY56">
    <cfRule type="containsErrors" dxfId="2" priority="4">
      <formula>ISERROR(C51)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66"/>
  <sheetViews>
    <sheetView topLeftCell="A37" workbookViewId="0">
      <selection activeCell="E27" sqref="E26:E27"/>
    </sheetView>
  </sheetViews>
  <sheetFormatPr defaultRowHeight="13.5"/>
  <cols>
    <col min="5" max="5" width="26.875" bestFit="1" customWidth="1"/>
  </cols>
  <sheetData>
    <row r="1" spans="1:6">
      <c r="A1" t="s">
        <v>412</v>
      </c>
      <c r="B1" t="s">
        <v>413</v>
      </c>
      <c r="C1" t="s">
        <v>414</v>
      </c>
      <c r="D1" t="s">
        <v>415</v>
      </c>
      <c r="E1" t="s">
        <v>416</v>
      </c>
    </row>
    <row r="2" spans="1:6">
      <c r="A2" s="92">
        <v>1</v>
      </c>
      <c r="B2" s="92">
        <v>1</v>
      </c>
      <c r="C2" s="92">
        <v>3</v>
      </c>
      <c r="D2" s="92">
        <v>1</v>
      </c>
      <c r="E2" s="72" t="s">
        <v>134</v>
      </c>
      <c r="F2" s="72"/>
    </row>
    <row r="3" spans="1:6">
      <c r="A3" s="92">
        <v>2</v>
      </c>
      <c r="B3" s="92">
        <v>1</v>
      </c>
      <c r="C3" s="92">
        <v>3</v>
      </c>
      <c r="D3" s="92">
        <v>2</v>
      </c>
      <c r="E3" s="72" t="s">
        <v>135</v>
      </c>
      <c r="F3" s="72"/>
    </row>
    <row r="4" spans="1:6">
      <c r="A4" s="92">
        <v>3</v>
      </c>
      <c r="B4" s="92">
        <v>1</v>
      </c>
      <c r="C4" s="92">
        <v>3</v>
      </c>
      <c r="D4" s="92">
        <v>1</v>
      </c>
      <c r="E4" s="72" t="s">
        <v>168</v>
      </c>
    </row>
    <row r="5" spans="1:6">
      <c r="A5" s="92">
        <v>4</v>
      </c>
      <c r="B5" s="92">
        <v>1</v>
      </c>
      <c r="C5" s="92">
        <v>3</v>
      </c>
      <c r="D5" s="92">
        <v>1</v>
      </c>
      <c r="E5" s="72" t="s">
        <v>169</v>
      </c>
    </row>
    <row r="6" spans="1:6">
      <c r="A6" s="92">
        <v>5</v>
      </c>
      <c r="B6" s="92">
        <v>1</v>
      </c>
      <c r="C6" s="92">
        <v>3</v>
      </c>
      <c r="D6" s="92">
        <v>2</v>
      </c>
      <c r="E6" s="72" t="s">
        <v>250</v>
      </c>
    </row>
    <row r="7" spans="1:6">
      <c r="A7" s="92">
        <v>6</v>
      </c>
      <c r="B7" s="92">
        <v>1</v>
      </c>
      <c r="C7" s="92">
        <v>3</v>
      </c>
      <c r="D7" s="92">
        <v>2</v>
      </c>
      <c r="E7" s="72" t="s">
        <v>251</v>
      </c>
    </row>
    <row r="8" spans="1:6">
      <c r="A8" s="92">
        <v>7</v>
      </c>
      <c r="B8" s="92">
        <v>2</v>
      </c>
      <c r="C8" s="92">
        <v>3</v>
      </c>
      <c r="D8" s="92">
        <v>1</v>
      </c>
      <c r="E8" s="72" t="s">
        <v>170</v>
      </c>
    </row>
    <row r="9" spans="1:6">
      <c r="A9" s="92">
        <v>8</v>
      </c>
      <c r="B9" s="92">
        <v>2</v>
      </c>
      <c r="C9" s="92">
        <v>3</v>
      </c>
      <c r="D9" s="92">
        <v>1</v>
      </c>
      <c r="E9" s="72" t="s">
        <v>171</v>
      </c>
    </row>
    <row r="10" spans="1:6">
      <c r="A10" s="92">
        <v>9</v>
      </c>
      <c r="B10" s="92">
        <v>2</v>
      </c>
      <c r="C10" s="92">
        <v>3</v>
      </c>
      <c r="D10" s="92">
        <v>1</v>
      </c>
      <c r="E10" s="72" t="s">
        <v>172</v>
      </c>
    </row>
    <row r="11" spans="1:6">
      <c r="A11" s="92">
        <v>10</v>
      </c>
      <c r="B11" s="92">
        <v>2</v>
      </c>
      <c r="C11" s="92">
        <v>3</v>
      </c>
      <c r="D11" s="92">
        <v>1</v>
      </c>
      <c r="E11" s="72" t="s">
        <v>173</v>
      </c>
    </row>
    <row r="12" spans="1:6">
      <c r="A12" s="92">
        <v>11</v>
      </c>
      <c r="B12" s="92">
        <v>2</v>
      </c>
      <c r="C12" s="92">
        <v>3</v>
      </c>
      <c r="D12" s="92">
        <v>2</v>
      </c>
      <c r="E12" s="72" t="s">
        <v>252</v>
      </c>
    </row>
    <row r="13" spans="1:6">
      <c r="A13" s="92">
        <v>12</v>
      </c>
      <c r="B13" s="92">
        <v>2</v>
      </c>
      <c r="C13" s="92">
        <v>3</v>
      </c>
      <c r="D13" s="92">
        <v>2</v>
      </c>
      <c r="E13" s="72" t="s">
        <v>253</v>
      </c>
    </row>
    <row r="14" spans="1:6">
      <c r="A14" s="92">
        <v>13</v>
      </c>
      <c r="B14" s="92">
        <v>2</v>
      </c>
      <c r="C14" s="92">
        <v>3</v>
      </c>
      <c r="D14" s="92">
        <v>2</v>
      </c>
      <c r="E14" s="72" t="s">
        <v>254</v>
      </c>
    </row>
    <row r="15" spans="1:6">
      <c r="A15" s="92">
        <v>14</v>
      </c>
      <c r="B15" s="92">
        <v>2</v>
      </c>
      <c r="C15" s="92">
        <v>3</v>
      </c>
      <c r="D15" s="92">
        <v>2</v>
      </c>
      <c r="E15" s="72" t="s">
        <v>255</v>
      </c>
    </row>
    <row r="16" spans="1:6">
      <c r="A16" s="92">
        <v>15</v>
      </c>
      <c r="B16" s="92">
        <v>2</v>
      </c>
      <c r="C16" s="92">
        <v>3</v>
      </c>
      <c r="D16" s="92">
        <v>2</v>
      </c>
      <c r="E16" s="72" t="s">
        <v>256</v>
      </c>
    </row>
    <row r="17" spans="1:5">
      <c r="A17" s="92">
        <v>16</v>
      </c>
      <c r="B17" s="92">
        <v>2</v>
      </c>
      <c r="C17" s="92">
        <v>3</v>
      </c>
      <c r="D17" s="92">
        <v>1</v>
      </c>
      <c r="E17" s="72" t="s">
        <v>174</v>
      </c>
    </row>
    <row r="18" spans="1:5">
      <c r="A18" s="92">
        <v>17</v>
      </c>
      <c r="B18" s="92">
        <v>2</v>
      </c>
      <c r="C18" s="92">
        <v>4</v>
      </c>
      <c r="D18" s="92">
        <v>2</v>
      </c>
      <c r="E18" s="72" t="s">
        <v>257</v>
      </c>
    </row>
    <row r="19" spans="1:5">
      <c r="A19" s="92">
        <v>18</v>
      </c>
      <c r="B19" s="92">
        <v>2</v>
      </c>
      <c r="C19" s="92">
        <v>4</v>
      </c>
      <c r="D19" s="92">
        <v>1</v>
      </c>
      <c r="E19" s="72" t="s">
        <v>175</v>
      </c>
    </row>
    <row r="20" spans="1:5">
      <c r="A20" s="92">
        <v>19</v>
      </c>
      <c r="B20" s="92">
        <v>2</v>
      </c>
      <c r="C20" s="92">
        <v>1</v>
      </c>
      <c r="D20" s="92">
        <v>1</v>
      </c>
      <c r="E20" s="72" t="s">
        <v>176</v>
      </c>
    </row>
    <row r="21" spans="1:5">
      <c r="A21" s="92">
        <v>20</v>
      </c>
      <c r="B21" s="92">
        <v>2</v>
      </c>
      <c r="C21" s="92">
        <v>1</v>
      </c>
      <c r="D21" s="92">
        <v>2</v>
      </c>
      <c r="E21" s="72" t="s">
        <v>258</v>
      </c>
    </row>
    <row r="22" spans="1:5">
      <c r="A22" s="92">
        <v>21</v>
      </c>
      <c r="B22" s="92">
        <v>2</v>
      </c>
      <c r="C22" s="92">
        <v>4</v>
      </c>
      <c r="D22" s="92">
        <v>1</v>
      </c>
      <c r="E22" s="72" t="s">
        <v>177</v>
      </c>
    </row>
    <row r="23" spans="1:5">
      <c r="A23" s="92">
        <v>22</v>
      </c>
      <c r="B23" s="92">
        <v>2</v>
      </c>
      <c r="C23" s="92">
        <v>4</v>
      </c>
      <c r="D23" s="92">
        <v>1</v>
      </c>
      <c r="E23" s="72" t="s">
        <v>178</v>
      </c>
    </row>
    <row r="24" spans="1:5">
      <c r="A24" s="92">
        <v>23</v>
      </c>
      <c r="B24" s="92">
        <v>2</v>
      </c>
      <c r="C24" s="92">
        <v>4</v>
      </c>
      <c r="D24" s="92">
        <v>2</v>
      </c>
      <c r="E24" s="72" t="s">
        <v>260</v>
      </c>
    </row>
    <row r="25" spans="1:5">
      <c r="A25" s="92">
        <v>24</v>
      </c>
      <c r="B25" s="92">
        <v>2</v>
      </c>
      <c r="C25" s="92">
        <v>4</v>
      </c>
      <c r="D25" s="92">
        <v>2</v>
      </c>
      <c r="E25" s="72" t="s">
        <v>259</v>
      </c>
    </row>
    <row r="26" spans="1:5">
      <c r="A26" s="92">
        <v>25</v>
      </c>
      <c r="B26" s="92">
        <v>2</v>
      </c>
      <c r="C26" s="92">
        <v>4</v>
      </c>
      <c r="D26" s="92">
        <v>1</v>
      </c>
      <c r="E26" s="72" t="s">
        <v>179</v>
      </c>
    </row>
    <row r="27" spans="1:5">
      <c r="A27" s="92">
        <v>26</v>
      </c>
      <c r="B27" s="92">
        <v>2</v>
      </c>
      <c r="C27" s="92">
        <v>4</v>
      </c>
      <c r="D27" s="92">
        <v>2</v>
      </c>
      <c r="E27" s="72" t="s">
        <v>261</v>
      </c>
    </row>
    <row r="28" spans="1:5">
      <c r="A28" s="92">
        <v>27</v>
      </c>
      <c r="B28" s="92">
        <v>2</v>
      </c>
      <c r="C28" s="92">
        <v>4</v>
      </c>
      <c r="D28" s="92">
        <v>1</v>
      </c>
      <c r="E28" s="72" t="s">
        <v>180</v>
      </c>
    </row>
    <row r="29" spans="1:5">
      <c r="A29" s="92">
        <v>28</v>
      </c>
      <c r="B29" s="92">
        <v>2</v>
      </c>
      <c r="C29" s="92">
        <v>4</v>
      </c>
      <c r="D29" s="92">
        <v>2</v>
      </c>
      <c r="E29" s="72" t="s">
        <v>262</v>
      </c>
    </row>
    <row r="30" spans="1:5">
      <c r="A30" s="92">
        <v>29</v>
      </c>
      <c r="B30" s="92">
        <v>3</v>
      </c>
      <c r="C30" s="92">
        <v>1</v>
      </c>
      <c r="D30" s="92">
        <v>1</v>
      </c>
      <c r="E30" s="72" t="s">
        <v>181</v>
      </c>
    </row>
    <row r="31" spans="1:5">
      <c r="A31" s="92">
        <v>30</v>
      </c>
      <c r="B31" s="92">
        <v>3</v>
      </c>
      <c r="C31" s="92">
        <v>1</v>
      </c>
      <c r="D31" s="92">
        <v>2</v>
      </c>
      <c r="E31" s="72" t="s">
        <v>263</v>
      </c>
    </row>
    <row r="32" spans="1:5">
      <c r="A32" s="92">
        <v>31</v>
      </c>
      <c r="B32" s="92">
        <v>3</v>
      </c>
      <c r="C32" s="92">
        <v>4</v>
      </c>
      <c r="D32" s="92">
        <v>1</v>
      </c>
      <c r="E32" s="72" t="s">
        <v>182</v>
      </c>
    </row>
    <row r="33" spans="1:5">
      <c r="A33" s="92">
        <v>32</v>
      </c>
      <c r="B33" s="92">
        <v>3</v>
      </c>
      <c r="C33" s="92">
        <v>4</v>
      </c>
      <c r="D33" s="92">
        <v>2</v>
      </c>
      <c r="E33" s="72" t="s">
        <v>264</v>
      </c>
    </row>
    <row r="34" spans="1:5">
      <c r="A34" s="92">
        <v>33</v>
      </c>
      <c r="B34" s="92">
        <v>4</v>
      </c>
      <c r="C34" s="92">
        <v>1</v>
      </c>
      <c r="D34" s="92">
        <v>1</v>
      </c>
      <c r="E34" s="72" t="s">
        <v>183</v>
      </c>
    </row>
    <row r="35" spans="1:5">
      <c r="A35" s="92">
        <v>34</v>
      </c>
      <c r="B35" s="92">
        <v>4</v>
      </c>
      <c r="C35" s="92">
        <v>1</v>
      </c>
      <c r="D35" s="92">
        <v>2</v>
      </c>
      <c r="E35" s="72" t="s">
        <v>265</v>
      </c>
    </row>
    <row r="36" spans="1:5">
      <c r="A36" s="92">
        <v>35</v>
      </c>
      <c r="B36" s="92">
        <v>4</v>
      </c>
      <c r="C36" s="92">
        <v>4</v>
      </c>
      <c r="D36" s="92">
        <v>1</v>
      </c>
      <c r="E36" s="72" t="s">
        <v>184</v>
      </c>
    </row>
    <row r="37" spans="1:5">
      <c r="A37" s="92">
        <v>36</v>
      </c>
      <c r="B37" s="92">
        <v>4</v>
      </c>
      <c r="C37" s="92">
        <v>4</v>
      </c>
      <c r="D37" s="92">
        <v>2</v>
      </c>
      <c r="E37" s="72" t="s">
        <v>266</v>
      </c>
    </row>
    <row r="38" spans="1:5">
      <c r="A38" s="92">
        <v>37</v>
      </c>
      <c r="B38" s="92">
        <v>5</v>
      </c>
      <c r="C38" s="92">
        <v>3</v>
      </c>
      <c r="D38" s="92">
        <v>1</v>
      </c>
      <c r="E38" s="72" t="s">
        <v>185</v>
      </c>
    </row>
    <row r="39" spans="1:5">
      <c r="A39" s="92">
        <v>38</v>
      </c>
      <c r="B39" s="92">
        <v>5</v>
      </c>
      <c r="C39" s="92">
        <v>3</v>
      </c>
      <c r="D39" s="92">
        <v>2</v>
      </c>
      <c r="E39" s="72" t="s">
        <v>267</v>
      </c>
    </row>
    <row r="40" spans="1:5">
      <c r="A40" s="92">
        <v>39</v>
      </c>
      <c r="B40" s="92">
        <v>5</v>
      </c>
      <c r="C40" s="92">
        <v>3</v>
      </c>
      <c r="D40" s="92">
        <v>2</v>
      </c>
      <c r="E40" s="72" t="s">
        <v>268</v>
      </c>
    </row>
    <row r="41" spans="1:5">
      <c r="A41" s="92">
        <v>40</v>
      </c>
      <c r="B41" s="92">
        <v>5</v>
      </c>
      <c r="C41" s="92">
        <v>3</v>
      </c>
      <c r="D41" s="92">
        <v>2</v>
      </c>
      <c r="E41" s="72" t="s">
        <v>269</v>
      </c>
    </row>
    <row r="42" spans="1:5">
      <c r="A42" s="92">
        <v>41</v>
      </c>
      <c r="B42" s="92">
        <v>5</v>
      </c>
      <c r="C42" s="92">
        <v>3</v>
      </c>
      <c r="D42" s="92">
        <v>2</v>
      </c>
      <c r="E42" s="72" t="s">
        <v>270</v>
      </c>
    </row>
    <row r="43" spans="1:5">
      <c r="A43" s="92">
        <v>42</v>
      </c>
      <c r="B43" s="92">
        <v>5</v>
      </c>
      <c r="C43" s="92">
        <v>3</v>
      </c>
      <c r="D43" s="92">
        <v>1</v>
      </c>
      <c r="E43" s="72" t="s">
        <v>186</v>
      </c>
    </row>
    <row r="44" spans="1:5">
      <c r="A44" s="92">
        <v>43</v>
      </c>
      <c r="B44" s="92">
        <v>5</v>
      </c>
      <c r="C44" s="92">
        <v>1</v>
      </c>
      <c r="D44" s="92">
        <v>1</v>
      </c>
      <c r="E44" s="72" t="s">
        <v>187</v>
      </c>
    </row>
    <row r="45" spans="1:5">
      <c r="A45" s="92">
        <v>44</v>
      </c>
      <c r="B45" s="92">
        <v>5</v>
      </c>
      <c r="C45" s="92">
        <v>1</v>
      </c>
      <c r="D45" s="92">
        <v>2</v>
      </c>
      <c r="E45" s="72" t="s">
        <v>271</v>
      </c>
    </row>
    <row r="46" spans="1:5">
      <c r="A46" s="92">
        <v>45</v>
      </c>
      <c r="B46" s="92">
        <v>5</v>
      </c>
      <c r="C46" s="92">
        <v>4</v>
      </c>
      <c r="D46" s="92">
        <v>1</v>
      </c>
      <c r="E46" s="72" t="s">
        <v>188</v>
      </c>
    </row>
    <row r="47" spans="1:5">
      <c r="A47" s="92">
        <v>46</v>
      </c>
      <c r="B47" s="92">
        <v>5</v>
      </c>
      <c r="C47" s="92">
        <v>4</v>
      </c>
      <c r="D47" s="92">
        <v>2</v>
      </c>
      <c r="E47" s="72" t="s">
        <v>272</v>
      </c>
    </row>
    <row r="48" spans="1:5">
      <c r="A48" s="92">
        <v>47</v>
      </c>
      <c r="B48" s="92">
        <v>6</v>
      </c>
      <c r="C48" s="92">
        <v>1</v>
      </c>
      <c r="D48" s="92">
        <v>1</v>
      </c>
      <c r="E48" s="72" t="s">
        <v>189</v>
      </c>
    </row>
    <row r="49" spans="1:5">
      <c r="A49" s="92">
        <v>48</v>
      </c>
      <c r="B49" s="92">
        <v>6</v>
      </c>
      <c r="C49" s="92">
        <v>1</v>
      </c>
      <c r="D49" s="92">
        <v>2</v>
      </c>
      <c r="E49" s="72" t="s">
        <v>273</v>
      </c>
    </row>
    <row r="50" spans="1:5">
      <c r="A50" s="92">
        <v>49</v>
      </c>
      <c r="B50" s="92">
        <v>7</v>
      </c>
      <c r="C50" s="92">
        <v>3</v>
      </c>
      <c r="D50" s="92">
        <v>1</v>
      </c>
      <c r="E50" s="72" t="s">
        <v>190</v>
      </c>
    </row>
    <row r="51" spans="1:5">
      <c r="A51" s="92">
        <v>50</v>
      </c>
      <c r="B51" s="92">
        <v>7</v>
      </c>
      <c r="C51" s="92">
        <v>3</v>
      </c>
      <c r="D51" s="92">
        <v>1</v>
      </c>
      <c r="E51" s="72" t="s">
        <v>191</v>
      </c>
    </row>
    <row r="52" spans="1:5">
      <c r="A52" s="92">
        <v>51</v>
      </c>
      <c r="B52" s="92">
        <v>7</v>
      </c>
      <c r="C52" s="92">
        <v>3</v>
      </c>
      <c r="D52" s="92">
        <v>1</v>
      </c>
      <c r="E52" s="72" t="s">
        <v>192</v>
      </c>
    </row>
    <row r="53" spans="1:5">
      <c r="A53" s="92">
        <v>52</v>
      </c>
      <c r="B53" s="92">
        <v>7</v>
      </c>
      <c r="C53" s="92">
        <v>3</v>
      </c>
      <c r="D53" s="92">
        <v>1</v>
      </c>
      <c r="E53" s="72" t="s">
        <v>193</v>
      </c>
    </row>
    <row r="54" spans="1:5">
      <c r="A54" s="92">
        <v>53</v>
      </c>
      <c r="B54" s="92">
        <v>7</v>
      </c>
      <c r="C54" s="92">
        <v>3</v>
      </c>
      <c r="D54" s="92">
        <v>1</v>
      </c>
      <c r="E54" s="72" t="s">
        <v>194</v>
      </c>
    </row>
    <row r="55" spans="1:5">
      <c r="A55" s="92">
        <v>54</v>
      </c>
      <c r="B55" s="92">
        <v>7</v>
      </c>
      <c r="C55" s="92">
        <v>1</v>
      </c>
      <c r="D55" s="92">
        <v>1</v>
      </c>
      <c r="E55" s="72" t="s">
        <v>195</v>
      </c>
    </row>
    <row r="56" spans="1:5">
      <c r="A56" s="92">
        <v>55</v>
      </c>
      <c r="B56" s="92">
        <v>7</v>
      </c>
      <c r="C56" s="92">
        <v>1</v>
      </c>
      <c r="D56" s="92">
        <v>2</v>
      </c>
      <c r="E56" s="72" t="s">
        <v>380</v>
      </c>
    </row>
    <row r="57" spans="1:5">
      <c r="A57" s="92">
        <v>56</v>
      </c>
      <c r="B57" s="92">
        <v>7</v>
      </c>
      <c r="C57" s="92">
        <v>4</v>
      </c>
      <c r="D57" s="92">
        <v>2</v>
      </c>
      <c r="E57" s="72" t="s">
        <v>381</v>
      </c>
    </row>
    <row r="58" spans="1:5">
      <c r="A58" s="92">
        <v>57</v>
      </c>
      <c r="B58" s="92">
        <v>7</v>
      </c>
      <c r="C58" s="92">
        <v>4</v>
      </c>
      <c r="D58" s="92">
        <v>1</v>
      </c>
      <c r="E58" s="72" t="s">
        <v>196</v>
      </c>
    </row>
    <row r="59" spans="1:5">
      <c r="A59" s="92">
        <v>58</v>
      </c>
      <c r="B59" s="92">
        <v>7</v>
      </c>
      <c r="C59" s="92">
        <v>4</v>
      </c>
      <c r="D59" s="92">
        <v>1</v>
      </c>
      <c r="E59" s="72" t="s">
        <v>197</v>
      </c>
    </row>
    <row r="60" spans="1:5">
      <c r="A60" s="92">
        <v>59</v>
      </c>
      <c r="B60" s="92">
        <v>7</v>
      </c>
      <c r="C60" s="92">
        <v>4</v>
      </c>
      <c r="D60" s="92">
        <v>1</v>
      </c>
      <c r="E60" s="72" t="s">
        <v>382</v>
      </c>
    </row>
    <row r="61" spans="1:5">
      <c r="A61" s="92">
        <v>60</v>
      </c>
      <c r="B61" s="92">
        <v>8</v>
      </c>
      <c r="C61" s="92">
        <v>1</v>
      </c>
      <c r="D61" s="92">
        <v>2</v>
      </c>
      <c r="E61" s="72" t="s">
        <v>383</v>
      </c>
    </row>
    <row r="62" spans="1:5">
      <c r="A62" s="92">
        <v>61</v>
      </c>
      <c r="B62" s="92">
        <v>8</v>
      </c>
      <c r="C62" s="92">
        <v>4</v>
      </c>
      <c r="D62" s="92">
        <v>1</v>
      </c>
      <c r="E62" s="72" t="s">
        <v>384</v>
      </c>
    </row>
    <row r="63" spans="1:5">
      <c r="A63" s="92">
        <v>62</v>
      </c>
      <c r="B63" s="92">
        <v>8</v>
      </c>
      <c r="C63" s="92">
        <v>4</v>
      </c>
      <c r="D63" s="92">
        <v>2</v>
      </c>
      <c r="E63" s="72" t="s">
        <v>274</v>
      </c>
    </row>
    <row r="64" spans="1:5">
      <c r="A64" s="92">
        <v>63</v>
      </c>
      <c r="B64" s="92">
        <v>9</v>
      </c>
      <c r="C64" s="92">
        <v>1</v>
      </c>
      <c r="D64" s="92">
        <v>1</v>
      </c>
      <c r="E64" s="72" t="s">
        <v>198</v>
      </c>
    </row>
    <row r="65" spans="1:5">
      <c r="A65" s="92">
        <v>64</v>
      </c>
      <c r="B65" s="92">
        <v>12</v>
      </c>
      <c r="C65" s="92">
        <v>3</v>
      </c>
      <c r="D65" s="92">
        <v>1</v>
      </c>
      <c r="E65" s="72" t="s">
        <v>385</v>
      </c>
    </row>
    <row r="66" spans="1:5">
      <c r="A66" s="92">
        <v>65</v>
      </c>
      <c r="B66" s="92">
        <v>12</v>
      </c>
      <c r="C66" s="92">
        <v>3</v>
      </c>
      <c r="D66" s="92">
        <v>2</v>
      </c>
      <c r="E66" s="72" t="s">
        <v>275</v>
      </c>
    </row>
    <row r="67" spans="1:5">
      <c r="A67" s="92">
        <v>66</v>
      </c>
      <c r="B67" s="92">
        <v>12</v>
      </c>
      <c r="C67" s="92">
        <v>3</v>
      </c>
      <c r="D67" s="92">
        <v>1</v>
      </c>
      <c r="E67" s="72" t="s">
        <v>199</v>
      </c>
    </row>
    <row r="68" spans="1:5">
      <c r="A68" s="92">
        <v>67</v>
      </c>
      <c r="B68" s="92">
        <v>12</v>
      </c>
      <c r="C68" s="92">
        <v>3</v>
      </c>
      <c r="D68" s="92">
        <v>1</v>
      </c>
      <c r="E68" s="72" t="s">
        <v>200</v>
      </c>
    </row>
    <row r="69" spans="1:5">
      <c r="A69" s="92">
        <v>68</v>
      </c>
      <c r="B69" s="92">
        <v>12</v>
      </c>
      <c r="C69" s="92">
        <v>3</v>
      </c>
      <c r="D69" s="92">
        <v>2</v>
      </c>
      <c r="E69" s="72" t="s">
        <v>276</v>
      </c>
    </row>
    <row r="70" spans="1:5">
      <c r="A70" s="92">
        <v>69</v>
      </c>
      <c r="B70" s="92">
        <v>12</v>
      </c>
      <c r="C70" s="92">
        <v>3</v>
      </c>
      <c r="D70" s="92">
        <v>2</v>
      </c>
      <c r="E70" s="72" t="s">
        <v>386</v>
      </c>
    </row>
    <row r="71" spans="1:5">
      <c r="A71" s="92">
        <v>70</v>
      </c>
      <c r="B71" s="92">
        <v>12</v>
      </c>
      <c r="C71" s="92">
        <v>3</v>
      </c>
      <c r="D71" s="92">
        <v>1</v>
      </c>
      <c r="E71" s="72" t="s">
        <v>201</v>
      </c>
    </row>
    <row r="72" spans="1:5">
      <c r="A72" s="92">
        <v>71</v>
      </c>
      <c r="B72" s="92">
        <v>12</v>
      </c>
      <c r="C72" s="92">
        <v>3</v>
      </c>
      <c r="D72" s="92">
        <v>2</v>
      </c>
      <c r="E72" s="72" t="s">
        <v>277</v>
      </c>
    </row>
    <row r="73" spans="1:5">
      <c r="A73" s="92">
        <v>72</v>
      </c>
      <c r="B73" s="92">
        <v>12</v>
      </c>
      <c r="C73" s="92">
        <v>4</v>
      </c>
      <c r="D73" s="92">
        <v>2</v>
      </c>
      <c r="E73" s="72" t="s">
        <v>387</v>
      </c>
    </row>
    <row r="74" spans="1:5">
      <c r="A74" s="92">
        <v>73</v>
      </c>
      <c r="B74" s="92">
        <v>13</v>
      </c>
      <c r="C74" s="92">
        <v>1</v>
      </c>
      <c r="D74" s="92">
        <v>2</v>
      </c>
      <c r="E74" s="72" t="s">
        <v>278</v>
      </c>
    </row>
    <row r="75" spans="1:5">
      <c r="A75" s="92">
        <v>74</v>
      </c>
      <c r="B75" s="92">
        <v>14</v>
      </c>
      <c r="C75" s="92">
        <v>4</v>
      </c>
      <c r="D75" s="92">
        <v>2</v>
      </c>
      <c r="E75" s="72" t="s">
        <v>279</v>
      </c>
    </row>
    <row r="76" spans="1:5">
      <c r="A76" s="92">
        <v>75</v>
      </c>
      <c r="B76" s="92">
        <v>14</v>
      </c>
      <c r="C76" s="92">
        <v>4</v>
      </c>
      <c r="D76" s="92">
        <v>1</v>
      </c>
      <c r="E76" s="72" t="s">
        <v>202</v>
      </c>
    </row>
    <row r="77" spans="1:5">
      <c r="A77" s="92">
        <v>76</v>
      </c>
      <c r="B77" s="92">
        <v>17</v>
      </c>
      <c r="C77" s="92">
        <v>4</v>
      </c>
      <c r="D77" s="92">
        <v>1</v>
      </c>
      <c r="E77" s="72" t="s">
        <v>203</v>
      </c>
    </row>
    <row r="78" spans="1:5">
      <c r="A78" s="92">
        <v>77</v>
      </c>
      <c r="B78" s="92">
        <v>19</v>
      </c>
      <c r="C78" s="92">
        <v>1</v>
      </c>
      <c r="D78" s="92">
        <v>1</v>
      </c>
      <c r="E78" s="72" t="s">
        <v>204</v>
      </c>
    </row>
    <row r="79" spans="1:5">
      <c r="A79" s="92">
        <v>78</v>
      </c>
      <c r="B79" s="92">
        <v>20</v>
      </c>
      <c r="C79" s="92">
        <v>1</v>
      </c>
      <c r="D79" s="92">
        <v>2</v>
      </c>
      <c r="E79" s="72" t="s">
        <v>280</v>
      </c>
    </row>
    <row r="80" spans="1:5">
      <c r="A80" s="92">
        <v>79</v>
      </c>
      <c r="B80" s="92">
        <v>23</v>
      </c>
      <c r="C80" s="92">
        <v>1</v>
      </c>
      <c r="D80" s="92">
        <v>1</v>
      </c>
      <c r="E80" s="72" t="s">
        <v>205</v>
      </c>
    </row>
    <row r="81" spans="1:5">
      <c r="A81" s="92">
        <v>80</v>
      </c>
      <c r="B81" s="92">
        <v>24</v>
      </c>
      <c r="C81" s="92">
        <v>1</v>
      </c>
      <c r="D81" s="92">
        <v>1</v>
      </c>
      <c r="E81" s="72" t="s">
        <v>206</v>
      </c>
    </row>
    <row r="82" spans="1:5">
      <c r="A82" s="92">
        <v>81</v>
      </c>
      <c r="B82" s="92">
        <v>28</v>
      </c>
      <c r="C82" s="92">
        <v>1</v>
      </c>
      <c r="D82" s="92">
        <v>1</v>
      </c>
      <c r="E82" s="72" t="s">
        <v>207</v>
      </c>
    </row>
    <row r="83" spans="1:5">
      <c r="A83" s="92">
        <v>82</v>
      </c>
      <c r="B83" s="92">
        <v>28</v>
      </c>
      <c r="C83" s="92">
        <v>1</v>
      </c>
      <c r="D83" s="92">
        <v>2</v>
      </c>
      <c r="E83" s="72" t="s">
        <v>281</v>
      </c>
    </row>
    <row r="84" spans="1:5">
      <c r="A84" s="92">
        <v>83</v>
      </c>
      <c r="B84" s="92">
        <v>30</v>
      </c>
      <c r="C84" s="92">
        <v>3</v>
      </c>
      <c r="D84" s="92">
        <v>1</v>
      </c>
      <c r="E84" s="72" t="s">
        <v>208</v>
      </c>
    </row>
    <row r="85" spans="1:5">
      <c r="A85" s="92">
        <v>84</v>
      </c>
      <c r="B85" s="92">
        <v>30</v>
      </c>
      <c r="C85" s="92">
        <v>3</v>
      </c>
      <c r="D85" s="92">
        <v>1</v>
      </c>
      <c r="E85" s="72" t="s">
        <v>209</v>
      </c>
    </row>
    <row r="86" spans="1:5">
      <c r="A86" s="92">
        <v>85</v>
      </c>
      <c r="B86" s="92">
        <v>30</v>
      </c>
      <c r="C86" s="92">
        <v>3</v>
      </c>
      <c r="D86" s="92">
        <v>1</v>
      </c>
      <c r="E86" s="72" t="s">
        <v>210</v>
      </c>
    </row>
    <row r="87" spans="1:5">
      <c r="A87" s="92">
        <v>86</v>
      </c>
      <c r="B87" s="92">
        <v>30</v>
      </c>
      <c r="C87" s="92">
        <v>3</v>
      </c>
      <c r="D87" s="92">
        <v>2</v>
      </c>
      <c r="E87" s="72" t="s">
        <v>282</v>
      </c>
    </row>
    <row r="88" spans="1:5">
      <c r="A88" s="92">
        <v>87</v>
      </c>
      <c r="B88" s="92">
        <v>30</v>
      </c>
      <c r="C88" s="92">
        <v>3</v>
      </c>
      <c r="D88" s="92">
        <v>2</v>
      </c>
      <c r="E88" s="72" t="s">
        <v>283</v>
      </c>
    </row>
    <row r="89" spans="1:5">
      <c r="A89" s="92">
        <v>88</v>
      </c>
      <c r="B89" s="92">
        <v>30</v>
      </c>
      <c r="C89" s="92">
        <v>3</v>
      </c>
      <c r="D89" s="92">
        <v>2</v>
      </c>
      <c r="E89" s="72" t="s">
        <v>284</v>
      </c>
    </row>
    <row r="90" spans="1:5">
      <c r="A90" s="92">
        <v>89</v>
      </c>
      <c r="B90" s="92">
        <v>30</v>
      </c>
      <c r="C90" s="92">
        <v>4</v>
      </c>
      <c r="D90" s="92">
        <v>2</v>
      </c>
      <c r="E90" s="72" t="s">
        <v>285</v>
      </c>
    </row>
    <row r="91" spans="1:5">
      <c r="A91" s="92">
        <v>90</v>
      </c>
      <c r="B91" s="92">
        <v>30</v>
      </c>
      <c r="C91" s="92">
        <v>4</v>
      </c>
      <c r="D91" s="92">
        <v>1</v>
      </c>
      <c r="E91" s="72" t="s">
        <v>211</v>
      </c>
    </row>
    <row r="92" spans="1:5">
      <c r="A92" s="92">
        <v>91</v>
      </c>
      <c r="B92" s="92">
        <v>30</v>
      </c>
      <c r="C92" s="92">
        <v>1</v>
      </c>
      <c r="D92" s="92">
        <v>1</v>
      </c>
      <c r="E92" s="72" t="s">
        <v>212</v>
      </c>
    </row>
    <row r="93" spans="1:5">
      <c r="A93" s="92">
        <v>92</v>
      </c>
      <c r="B93" s="92">
        <v>30</v>
      </c>
      <c r="C93" s="92">
        <v>1</v>
      </c>
      <c r="D93" s="92">
        <v>2</v>
      </c>
      <c r="E93" s="72" t="s">
        <v>388</v>
      </c>
    </row>
    <row r="94" spans="1:5">
      <c r="A94" s="92">
        <v>93</v>
      </c>
      <c r="B94" s="92">
        <v>32</v>
      </c>
      <c r="C94" s="92">
        <v>1</v>
      </c>
      <c r="D94" s="92">
        <v>1</v>
      </c>
      <c r="E94" s="72" t="s">
        <v>213</v>
      </c>
    </row>
    <row r="95" spans="1:5">
      <c r="A95" s="92">
        <v>94</v>
      </c>
      <c r="B95" s="92">
        <v>32</v>
      </c>
      <c r="C95" s="92">
        <v>1</v>
      </c>
      <c r="D95" s="92">
        <v>2</v>
      </c>
      <c r="E95" s="72" t="s">
        <v>389</v>
      </c>
    </row>
    <row r="96" spans="1:5">
      <c r="A96" s="92">
        <v>95</v>
      </c>
      <c r="B96" s="92">
        <v>34</v>
      </c>
      <c r="C96" s="92">
        <v>3</v>
      </c>
      <c r="D96" s="92">
        <v>1</v>
      </c>
      <c r="E96" s="72" t="s">
        <v>214</v>
      </c>
    </row>
    <row r="97" spans="1:5">
      <c r="A97" s="92">
        <v>96</v>
      </c>
      <c r="B97" s="92">
        <v>34</v>
      </c>
      <c r="C97" s="92">
        <v>3</v>
      </c>
      <c r="D97" s="92">
        <v>1</v>
      </c>
      <c r="E97" s="72" t="s">
        <v>215</v>
      </c>
    </row>
    <row r="98" spans="1:5">
      <c r="A98" s="92">
        <v>97</v>
      </c>
      <c r="B98" s="92">
        <v>34</v>
      </c>
      <c r="C98" s="92">
        <v>3</v>
      </c>
      <c r="D98" s="92">
        <v>1</v>
      </c>
      <c r="E98" s="72" t="s">
        <v>216</v>
      </c>
    </row>
    <row r="99" spans="1:5">
      <c r="A99" s="92">
        <v>98</v>
      </c>
      <c r="B99" s="92">
        <v>34</v>
      </c>
      <c r="C99" s="92">
        <v>3</v>
      </c>
      <c r="D99" s="92">
        <v>2</v>
      </c>
      <c r="E99" s="72" t="s">
        <v>286</v>
      </c>
    </row>
    <row r="100" spans="1:5">
      <c r="A100" s="92">
        <v>99</v>
      </c>
      <c r="B100" s="92">
        <v>34</v>
      </c>
      <c r="C100" s="92">
        <v>3</v>
      </c>
      <c r="D100" s="92">
        <v>2</v>
      </c>
      <c r="E100" s="72" t="s">
        <v>287</v>
      </c>
    </row>
    <row r="101" spans="1:5">
      <c r="A101" s="92">
        <v>100</v>
      </c>
      <c r="B101" s="92">
        <v>34</v>
      </c>
      <c r="C101" s="92">
        <v>3</v>
      </c>
      <c r="D101" s="92">
        <v>2</v>
      </c>
      <c r="E101" s="72" t="s">
        <v>288</v>
      </c>
    </row>
    <row r="102" spans="1:5">
      <c r="A102" s="92">
        <v>101</v>
      </c>
      <c r="B102" s="92">
        <v>34</v>
      </c>
      <c r="C102" s="92">
        <v>3</v>
      </c>
      <c r="D102" s="92">
        <v>2</v>
      </c>
      <c r="E102" s="72" t="s">
        <v>390</v>
      </c>
    </row>
    <row r="103" spans="1:5">
      <c r="A103" s="92">
        <v>102</v>
      </c>
      <c r="B103" s="92">
        <v>34</v>
      </c>
      <c r="C103" s="92">
        <v>3</v>
      </c>
      <c r="D103" s="92">
        <v>1</v>
      </c>
      <c r="E103" s="72" t="s">
        <v>217</v>
      </c>
    </row>
    <row r="104" spans="1:5">
      <c r="A104" s="92">
        <v>103</v>
      </c>
      <c r="B104" s="92">
        <v>34</v>
      </c>
      <c r="C104" s="92">
        <v>4</v>
      </c>
      <c r="D104" s="92">
        <v>2</v>
      </c>
      <c r="E104" s="72" t="s">
        <v>391</v>
      </c>
    </row>
    <row r="105" spans="1:5">
      <c r="A105" s="92">
        <v>104</v>
      </c>
      <c r="B105" s="92">
        <v>34</v>
      </c>
      <c r="C105" s="92">
        <v>4</v>
      </c>
      <c r="D105" s="92">
        <v>1</v>
      </c>
      <c r="E105" s="72" t="s">
        <v>218</v>
      </c>
    </row>
    <row r="106" spans="1:5">
      <c r="A106" s="92">
        <v>105</v>
      </c>
      <c r="B106" s="92">
        <v>34</v>
      </c>
      <c r="C106" s="92">
        <v>1</v>
      </c>
      <c r="D106" s="92">
        <v>1</v>
      </c>
      <c r="E106" s="72" t="s">
        <v>219</v>
      </c>
    </row>
    <row r="107" spans="1:5">
      <c r="A107" s="92">
        <v>106</v>
      </c>
      <c r="B107" s="92">
        <v>34</v>
      </c>
      <c r="C107" s="92">
        <v>1</v>
      </c>
      <c r="D107" s="92">
        <v>2</v>
      </c>
      <c r="E107" s="72" t="s">
        <v>289</v>
      </c>
    </row>
    <row r="108" spans="1:5">
      <c r="A108" s="92">
        <v>107</v>
      </c>
      <c r="B108" s="92">
        <v>35</v>
      </c>
      <c r="C108" s="92">
        <v>4</v>
      </c>
      <c r="D108" s="92">
        <v>1</v>
      </c>
      <c r="E108" s="72" t="s">
        <v>220</v>
      </c>
    </row>
    <row r="109" spans="1:5">
      <c r="A109" s="92">
        <v>108</v>
      </c>
      <c r="B109" s="92">
        <v>35</v>
      </c>
      <c r="C109" s="92">
        <v>1</v>
      </c>
      <c r="D109" s="92">
        <v>1</v>
      </c>
      <c r="E109" s="72" t="s">
        <v>221</v>
      </c>
    </row>
    <row r="110" spans="1:5">
      <c r="A110" s="92">
        <v>109</v>
      </c>
      <c r="B110" s="92">
        <v>35</v>
      </c>
      <c r="C110" s="92">
        <v>1</v>
      </c>
      <c r="D110" s="92">
        <v>2</v>
      </c>
      <c r="E110" s="72" t="s">
        <v>290</v>
      </c>
    </row>
    <row r="111" spans="1:5">
      <c r="A111" s="92">
        <v>110</v>
      </c>
      <c r="B111" s="92">
        <v>36</v>
      </c>
      <c r="C111" s="92">
        <v>3</v>
      </c>
      <c r="D111" s="92">
        <v>1</v>
      </c>
      <c r="E111" s="72" t="s">
        <v>222</v>
      </c>
    </row>
    <row r="112" spans="1:5">
      <c r="A112" s="92">
        <v>111</v>
      </c>
      <c r="B112" s="92">
        <v>36</v>
      </c>
      <c r="C112" s="92">
        <v>3</v>
      </c>
      <c r="D112" s="92">
        <v>1</v>
      </c>
      <c r="E112" s="72" t="s">
        <v>223</v>
      </c>
    </row>
    <row r="113" spans="1:5">
      <c r="A113" s="92">
        <v>112</v>
      </c>
      <c r="B113" s="92">
        <v>36</v>
      </c>
      <c r="C113" s="92">
        <v>3</v>
      </c>
      <c r="D113" s="92">
        <v>1</v>
      </c>
      <c r="E113" s="72" t="s">
        <v>224</v>
      </c>
    </row>
    <row r="114" spans="1:5">
      <c r="A114" s="92">
        <v>113</v>
      </c>
      <c r="B114" s="92">
        <v>36</v>
      </c>
      <c r="C114" s="92">
        <v>3</v>
      </c>
      <c r="D114" s="92">
        <v>2</v>
      </c>
      <c r="E114" s="72" t="s">
        <v>392</v>
      </c>
    </row>
    <row r="115" spans="1:5">
      <c r="A115" s="92">
        <v>114</v>
      </c>
      <c r="B115" s="92">
        <v>36</v>
      </c>
      <c r="C115" s="92">
        <v>3</v>
      </c>
      <c r="D115" s="92">
        <v>2</v>
      </c>
      <c r="E115" s="72" t="s">
        <v>393</v>
      </c>
    </row>
    <row r="116" spans="1:5">
      <c r="A116" s="92">
        <v>115</v>
      </c>
      <c r="B116" s="92">
        <v>36</v>
      </c>
      <c r="C116" s="92">
        <v>3</v>
      </c>
      <c r="D116" s="92">
        <v>2</v>
      </c>
      <c r="E116" s="72" t="s">
        <v>394</v>
      </c>
    </row>
    <row r="117" spans="1:5">
      <c r="A117" s="92">
        <v>116</v>
      </c>
      <c r="B117" s="92">
        <v>36</v>
      </c>
      <c r="C117" s="92">
        <v>3</v>
      </c>
      <c r="D117" s="92">
        <v>2</v>
      </c>
      <c r="E117" s="72" t="s">
        <v>395</v>
      </c>
    </row>
    <row r="118" spans="1:5">
      <c r="A118" s="92">
        <v>117</v>
      </c>
      <c r="B118" s="92">
        <v>36</v>
      </c>
      <c r="C118" s="92">
        <v>3</v>
      </c>
      <c r="D118" s="92">
        <v>1</v>
      </c>
      <c r="E118" s="72" t="s">
        <v>225</v>
      </c>
    </row>
    <row r="119" spans="1:5">
      <c r="A119" s="92">
        <v>118</v>
      </c>
      <c r="B119" s="92">
        <v>36</v>
      </c>
      <c r="C119" s="92">
        <v>4</v>
      </c>
      <c r="D119" s="92">
        <v>1</v>
      </c>
      <c r="E119" s="72" t="s">
        <v>226</v>
      </c>
    </row>
    <row r="120" spans="1:5">
      <c r="A120" s="92">
        <v>119</v>
      </c>
      <c r="B120" s="92">
        <v>36</v>
      </c>
      <c r="C120" s="92">
        <v>4</v>
      </c>
      <c r="D120" s="92">
        <v>2</v>
      </c>
      <c r="E120" s="72" t="s">
        <v>396</v>
      </c>
    </row>
    <row r="121" spans="1:5">
      <c r="A121" s="92">
        <v>120</v>
      </c>
      <c r="B121" s="92">
        <v>36</v>
      </c>
      <c r="C121" s="92">
        <v>1</v>
      </c>
      <c r="D121" s="92">
        <v>1</v>
      </c>
      <c r="E121" s="72" t="s">
        <v>227</v>
      </c>
    </row>
    <row r="122" spans="1:5">
      <c r="A122" s="92">
        <v>121</v>
      </c>
      <c r="B122" s="92">
        <v>36</v>
      </c>
      <c r="C122" s="92">
        <v>1</v>
      </c>
      <c r="D122" s="92">
        <v>2</v>
      </c>
      <c r="E122" s="72" t="s">
        <v>291</v>
      </c>
    </row>
    <row r="123" spans="1:5">
      <c r="A123" s="92">
        <v>122</v>
      </c>
      <c r="B123" s="92">
        <v>36</v>
      </c>
      <c r="C123" s="92">
        <v>1</v>
      </c>
      <c r="D123" s="92">
        <v>2</v>
      </c>
      <c r="E123" s="72" t="s">
        <v>289</v>
      </c>
    </row>
    <row r="124" spans="1:5">
      <c r="A124" s="92">
        <v>123</v>
      </c>
      <c r="B124" s="92">
        <v>37</v>
      </c>
      <c r="C124" s="92">
        <v>1</v>
      </c>
      <c r="D124" s="92">
        <v>1</v>
      </c>
      <c r="E124" s="72" t="s">
        <v>228</v>
      </c>
    </row>
    <row r="125" spans="1:5">
      <c r="A125" s="92">
        <v>124</v>
      </c>
      <c r="B125" s="92">
        <v>37</v>
      </c>
      <c r="C125" s="92">
        <v>1</v>
      </c>
      <c r="D125" s="92">
        <v>2</v>
      </c>
      <c r="E125" s="72" t="s">
        <v>292</v>
      </c>
    </row>
    <row r="126" spans="1:5">
      <c r="A126" s="92">
        <v>125</v>
      </c>
      <c r="B126" s="92">
        <v>38</v>
      </c>
      <c r="C126" s="92">
        <v>3</v>
      </c>
      <c r="D126" s="92">
        <v>1</v>
      </c>
      <c r="E126" s="72" t="s">
        <v>229</v>
      </c>
    </row>
    <row r="127" spans="1:5">
      <c r="A127" s="92">
        <v>126</v>
      </c>
      <c r="B127" s="92">
        <v>38</v>
      </c>
      <c r="C127" s="92">
        <v>3</v>
      </c>
      <c r="D127" s="92">
        <v>1</v>
      </c>
      <c r="E127" s="72" t="s">
        <v>230</v>
      </c>
    </row>
    <row r="128" spans="1:5">
      <c r="A128" s="92">
        <v>127</v>
      </c>
      <c r="B128" s="92">
        <v>38</v>
      </c>
      <c r="C128" s="92">
        <v>3</v>
      </c>
      <c r="D128" s="92">
        <v>2</v>
      </c>
      <c r="E128" s="72" t="s">
        <v>293</v>
      </c>
    </row>
    <row r="129" spans="1:5">
      <c r="A129" s="92">
        <v>128</v>
      </c>
      <c r="B129" s="92">
        <v>38</v>
      </c>
      <c r="C129" s="92">
        <v>3</v>
      </c>
      <c r="D129" s="92">
        <v>2</v>
      </c>
      <c r="E129" s="72" t="s">
        <v>294</v>
      </c>
    </row>
    <row r="130" spans="1:5">
      <c r="A130" s="92">
        <v>129</v>
      </c>
      <c r="B130" s="92">
        <v>38</v>
      </c>
      <c r="C130" s="92">
        <v>1</v>
      </c>
      <c r="D130" s="92">
        <v>1</v>
      </c>
      <c r="E130" s="72" t="s">
        <v>231</v>
      </c>
    </row>
    <row r="131" spans="1:5">
      <c r="A131" s="92">
        <v>130</v>
      </c>
      <c r="B131" s="92">
        <v>38</v>
      </c>
      <c r="C131" s="92">
        <v>1</v>
      </c>
      <c r="D131" s="92">
        <v>2</v>
      </c>
      <c r="E131" s="72" t="s">
        <v>295</v>
      </c>
    </row>
    <row r="132" spans="1:5">
      <c r="A132" s="92">
        <v>131</v>
      </c>
      <c r="B132" s="92">
        <v>39</v>
      </c>
      <c r="C132" s="92">
        <v>3</v>
      </c>
      <c r="D132" s="92">
        <v>2</v>
      </c>
      <c r="E132" s="72" t="s">
        <v>296</v>
      </c>
    </row>
    <row r="133" spans="1:5">
      <c r="A133" s="92">
        <v>132</v>
      </c>
      <c r="B133" s="92">
        <v>39</v>
      </c>
      <c r="C133" s="92">
        <v>3</v>
      </c>
      <c r="D133" s="92">
        <v>1</v>
      </c>
      <c r="E133" s="72" t="s">
        <v>232</v>
      </c>
    </row>
    <row r="134" spans="1:5">
      <c r="A134" s="92">
        <v>133</v>
      </c>
      <c r="B134" s="92">
        <v>39</v>
      </c>
      <c r="C134" s="92">
        <v>4</v>
      </c>
      <c r="D134" s="92">
        <v>2</v>
      </c>
      <c r="E134" s="72" t="s">
        <v>297</v>
      </c>
    </row>
    <row r="135" spans="1:5">
      <c r="A135" s="92">
        <v>134</v>
      </c>
      <c r="B135" s="92">
        <v>40</v>
      </c>
      <c r="C135" s="92">
        <v>4</v>
      </c>
      <c r="D135" s="92">
        <v>1</v>
      </c>
      <c r="E135" s="72" t="s">
        <v>397</v>
      </c>
    </row>
    <row r="136" spans="1:5">
      <c r="A136" s="92">
        <v>135</v>
      </c>
      <c r="B136" s="92">
        <v>41</v>
      </c>
      <c r="C136" s="92">
        <v>4</v>
      </c>
      <c r="D136" s="92">
        <v>1</v>
      </c>
      <c r="E136" s="72" t="s">
        <v>233</v>
      </c>
    </row>
    <row r="137" spans="1:5">
      <c r="A137" s="92">
        <v>136</v>
      </c>
      <c r="B137" s="92">
        <v>42</v>
      </c>
      <c r="C137" s="92">
        <v>5</v>
      </c>
      <c r="D137" s="92">
        <v>1</v>
      </c>
      <c r="E137" s="72" t="s">
        <v>234</v>
      </c>
    </row>
    <row r="138" spans="1:5">
      <c r="A138" s="92">
        <v>137</v>
      </c>
      <c r="B138" s="92">
        <v>44</v>
      </c>
      <c r="C138" s="92">
        <v>1</v>
      </c>
      <c r="D138" s="92">
        <v>1</v>
      </c>
      <c r="E138" s="72" t="s">
        <v>235</v>
      </c>
    </row>
    <row r="139" spans="1:5">
      <c r="A139" s="92">
        <v>138</v>
      </c>
      <c r="B139" s="92">
        <v>44</v>
      </c>
      <c r="C139" s="92">
        <v>1</v>
      </c>
      <c r="D139" s="92">
        <v>2</v>
      </c>
      <c r="E139" s="72" t="s">
        <v>298</v>
      </c>
    </row>
    <row r="140" spans="1:5">
      <c r="A140" s="92">
        <v>139</v>
      </c>
      <c r="B140" s="92">
        <v>45</v>
      </c>
      <c r="C140" s="92">
        <v>4</v>
      </c>
      <c r="D140" s="92">
        <v>1</v>
      </c>
      <c r="E140" s="72" t="s">
        <v>236</v>
      </c>
    </row>
    <row r="141" spans="1:5">
      <c r="A141" s="92">
        <v>140</v>
      </c>
      <c r="B141" s="92">
        <v>45</v>
      </c>
      <c r="C141" s="92">
        <v>4</v>
      </c>
      <c r="D141" s="92">
        <v>2</v>
      </c>
      <c r="E141" s="72" t="s">
        <v>299</v>
      </c>
    </row>
    <row r="142" spans="1:5">
      <c r="A142" s="92">
        <v>141</v>
      </c>
      <c r="B142" s="92">
        <v>47</v>
      </c>
      <c r="C142" s="92">
        <v>5</v>
      </c>
      <c r="D142" s="92">
        <v>1</v>
      </c>
      <c r="E142" s="72" t="s">
        <v>237</v>
      </c>
    </row>
    <row r="143" spans="1:5">
      <c r="A143" s="92">
        <v>142</v>
      </c>
      <c r="B143" s="92">
        <v>49</v>
      </c>
      <c r="C143" s="92">
        <v>1</v>
      </c>
      <c r="D143" s="92">
        <v>1</v>
      </c>
      <c r="E143" s="72" t="s">
        <v>238</v>
      </c>
    </row>
    <row r="144" spans="1:5">
      <c r="A144" s="92">
        <v>143</v>
      </c>
      <c r="B144" s="92">
        <v>49</v>
      </c>
      <c r="C144" s="92">
        <v>1</v>
      </c>
      <c r="D144" s="92">
        <v>2</v>
      </c>
      <c r="E144" s="72" t="s">
        <v>300</v>
      </c>
    </row>
    <row r="145" spans="1:5">
      <c r="A145" s="92">
        <v>144</v>
      </c>
      <c r="B145" s="92">
        <v>52</v>
      </c>
      <c r="C145" s="92">
        <v>5</v>
      </c>
      <c r="D145" s="92">
        <v>1</v>
      </c>
      <c r="E145" s="72" t="s">
        <v>239</v>
      </c>
    </row>
    <row r="146" spans="1:5">
      <c r="A146" s="92">
        <v>145</v>
      </c>
      <c r="B146" s="92">
        <v>54</v>
      </c>
      <c r="C146" s="92">
        <v>1</v>
      </c>
      <c r="D146" s="92">
        <v>1</v>
      </c>
      <c r="E146" s="72" t="s">
        <v>240</v>
      </c>
    </row>
    <row r="147" spans="1:5">
      <c r="A147" s="92">
        <v>146</v>
      </c>
      <c r="B147" s="92">
        <v>54</v>
      </c>
      <c r="C147" s="92">
        <v>1</v>
      </c>
      <c r="D147" s="92">
        <v>2</v>
      </c>
      <c r="E147" s="72" t="s">
        <v>301</v>
      </c>
    </row>
    <row r="148" spans="1:5">
      <c r="A148" s="92">
        <v>147</v>
      </c>
      <c r="B148" s="92">
        <v>58</v>
      </c>
      <c r="C148" s="92">
        <v>1</v>
      </c>
      <c r="D148" s="92">
        <v>1</v>
      </c>
      <c r="E148" s="72" t="s">
        <v>241</v>
      </c>
    </row>
    <row r="149" spans="1:5">
      <c r="A149" s="92">
        <v>148</v>
      </c>
      <c r="B149" s="92">
        <v>60</v>
      </c>
      <c r="C149" s="92">
        <v>5</v>
      </c>
      <c r="D149" s="92">
        <v>1</v>
      </c>
      <c r="E149" s="72" t="s">
        <v>242</v>
      </c>
    </row>
    <row r="150" spans="1:5">
      <c r="A150" s="92">
        <v>149</v>
      </c>
      <c r="B150" s="92">
        <v>61</v>
      </c>
      <c r="C150" s="92">
        <v>1</v>
      </c>
      <c r="D150" s="92">
        <v>2</v>
      </c>
      <c r="E150" s="72" t="s">
        <v>302</v>
      </c>
    </row>
    <row r="151" spans="1:5">
      <c r="A151" s="92">
        <v>150</v>
      </c>
      <c r="B151" s="92">
        <v>65</v>
      </c>
      <c r="C151" s="92">
        <v>4</v>
      </c>
      <c r="D151" s="92">
        <v>1</v>
      </c>
      <c r="E151" s="72" t="s">
        <v>243</v>
      </c>
    </row>
    <row r="152" spans="1:5">
      <c r="A152" s="92">
        <v>151</v>
      </c>
      <c r="B152" s="92">
        <v>66</v>
      </c>
      <c r="C152" s="92">
        <v>4</v>
      </c>
      <c r="D152" s="92">
        <v>2</v>
      </c>
      <c r="E152" s="72" t="s">
        <v>303</v>
      </c>
    </row>
    <row r="153" spans="1:5">
      <c r="A153" s="92">
        <v>152</v>
      </c>
      <c r="B153" s="92">
        <v>69</v>
      </c>
      <c r="C153" s="92">
        <v>3</v>
      </c>
      <c r="D153" s="92">
        <v>1</v>
      </c>
      <c r="E153" s="72" t="s">
        <v>244</v>
      </c>
    </row>
    <row r="154" spans="1:5">
      <c r="A154" s="92">
        <v>153</v>
      </c>
      <c r="B154" s="92">
        <v>69</v>
      </c>
      <c r="C154" s="92">
        <v>3</v>
      </c>
      <c r="D154" s="92">
        <v>1</v>
      </c>
      <c r="E154" s="72" t="s">
        <v>245</v>
      </c>
    </row>
    <row r="155" spans="1:5">
      <c r="A155" s="92">
        <v>154</v>
      </c>
      <c r="B155" s="92">
        <v>69</v>
      </c>
      <c r="C155" s="92">
        <v>3</v>
      </c>
      <c r="D155" s="92">
        <v>1</v>
      </c>
      <c r="E155" s="72" t="s">
        <v>246</v>
      </c>
    </row>
    <row r="156" spans="1:5">
      <c r="A156" s="92">
        <v>155</v>
      </c>
      <c r="B156" s="92">
        <v>69</v>
      </c>
      <c r="C156" s="92">
        <v>3</v>
      </c>
      <c r="D156" s="92">
        <v>2</v>
      </c>
      <c r="E156" s="72" t="s">
        <v>304</v>
      </c>
    </row>
    <row r="157" spans="1:5">
      <c r="A157" s="92">
        <v>156</v>
      </c>
      <c r="B157" s="92">
        <v>69</v>
      </c>
      <c r="C157" s="92">
        <v>3</v>
      </c>
      <c r="D157" s="92">
        <v>2</v>
      </c>
      <c r="E157" s="72" t="s">
        <v>305</v>
      </c>
    </row>
    <row r="158" spans="1:5">
      <c r="A158" s="92">
        <v>157</v>
      </c>
      <c r="B158" s="92">
        <v>69</v>
      </c>
      <c r="C158" s="92">
        <v>3</v>
      </c>
      <c r="D158" s="92">
        <v>2</v>
      </c>
      <c r="E158" s="72" t="s">
        <v>306</v>
      </c>
    </row>
    <row r="159" spans="1:5">
      <c r="A159" s="92">
        <v>158</v>
      </c>
      <c r="B159" s="92">
        <v>69</v>
      </c>
      <c r="C159" s="92">
        <v>3</v>
      </c>
      <c r="D159" s="92">
        <v>2</v>
      </c>
      <c r="E159" s="72" t="s">
        <v>307</v>
      </c>
    </row>
    <row r="160" spans="1:5">
      <c r="A160" s="92">
        <v>159</v>
      </c>
      <c r="B160" s="92">
        <v>69</v>
      </c>
      <c r="C160" s="92">
        <v>3</v>
      </c>
      <c r="D160" s="92">
        <v>1</v>
      </c>
      <c r="E160" s="72" t="s">
        <v>247</v>
      </c>
    </row>
    <row r="161" spans="1:5">
      <c r="A161" s="92">
        <v>160</v>
      </c>
      <c r="B161" s="92">
        <v>70</v>
      </c>
      <c r="C161" s="92">
        <v>4</v>
      </c>
      <c r="D161" s="92">
        <v>1</v>
      </c>
      <c r="E161" s="72" t="s">
        <v>248</v>
      </c>
    </row>
    <row r="162" spans="1:5">
      <c r="A162" s="92">
        <v>161</v>
      </c>
      <c r="B162" s="92">
        <v>70</v>
      </c>
      <c r="C162" s="92">
        <v>4</v>
      </c>
      <c r="D162" s="92">
        <v>2</v>
      </c>
      <c r="E162" s="72" t="s">
        <v>308</v>
      </c>
    </row>
    <row r="163" spans="1:5">
      <c r="A163" s="92">
        <v>162</v>
      </c>
      <c r="B163" s="92">
        <v>71</v>
      </c>
      <c r="C163" s="92">
        <v>1</v>
      </c>
      <c r="D163" s="92">
        <v>1</v>
      </c>
      <c r="E163" s="72" t="s">
        <v>249</v>
      </c>
    </row>
    <row r="164" spans="1:5">
      <c r="A164" s="92">
        <v>163</v>
      </c>
      <c r="B164" s="92">
        <v>71</v>
      </c>
      <c r="C164" s="92">
        <v>1</v>
      </c>
      <c r="D164" s="92">
        <v>2</v>
      </c>
      <c r="E164" s="72" t="s">
        <v>309</v>
      </c>
    </row>
    <row r="165" spans="1:5">
      <c r="A165" s="92">
        <v>164</v>
      </c>
      <c r="B165" s="92">
        <v>30</v>
      </c>
      <c r="C165" s="92">
        <v>3</v>
      </c>
      <c r="D165" s="92">
        <v>2</v>
      </c>
      <c r="E165" s="72" t="s">
        <v>398</v>
      </c>
    </row>
    <row r="166" spans="1:5">
      <c r="A166" s="92">
        <v>165</v>
      </c>
      <c r="B166" s="92">
        <v>30</v>
      </c>
      <c r="C166" s="92">
        <v>3</v>
      </c>
      <c r="D166" s="92">
        <v>1</v>
      </c>
      <c r="E166" s="72" t="s">
        <v>398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AS65536"/>
  <sheetViews>
    <sheetView zoomScaleSheetLayoutView="85" workbookViewId="0">
      <selection activeCell="D4" sqref="D4"/>
    </sheetView>
  </sheetViews>
  <sheetFormatPr defaultRowHeight="12.75" zeroHeight="1"/>
  <cols>
    <col min="1" max="2" width="3.75" style="4" bestFit="1" customWidth="1"/>
    <col min="3" max="3" width="4.375" style="4" bestFit="1" customWidth="1"/>
    <col min="4" max="4" width="7" style="4" bestFit="1" customWidth="1"/>
    <col min="5" max="5" width="7.875" style="7" bestFit="1" customWidth="1"/>
    <col min="6" max="6" width="5.25" style="7" customWidth="1"/>
    <col min="7" max="7" width="7" style="7" customWidth="1"/>
    <col min="8" max="8" width="7.875" style="4" customWidth="1"/>
    <col min="9" max="9" width="4" style="4" customWidth="1"/>
    <col min="10" max="10" width="10.875" style="4" customWidth="1"/>
    <col min="11" max="11" width="6.875" style="4" bestFit="1" customWidth="1"/>
    <col min="12" max="12" width="10.875" style="4" customWidth="1"/>
    <col min="13" max="13" width="6.875" style="4" bestFit="1" customWidth="1"/>
    <col min="14" max="14" width="10.875" style="4" customWidth="1"/>
    <col min="15" max="15" width="6.875" style="4" bestFit="1" customWidth="1"/>
    <col min="16" max="17" width="5.5" style="4" customWidth="1"/>
    <col min="18" max="18" width="9.625" style="4" customWidth="1"/>
    <col min="19" max="42" width="1.625" style="4" hidden="1" customWidth="1"/>
    <col min="43" max="43" width="2.125" style="4" hidden="1" customWidth="1"/>
    <col min="44" max="44" width="3.25" style="4" hidden="1" customWidth="1"/>
    <col min="45" max="45" width="9" style="4" hidden="1" customWidth="1"/>
    <col min="46" max="141" width="9" style="4" customWidth="1"/>
    <col min="142" max="16384" width="9" style="4"/>
  </cols>
  <sheetData>
    <row r="1" spans="1:45" ht="14.25">
      <c r="A1" s="15" t="s">
        <v>167</v>
      </c>
      <c r="B1" s="15" t="s">
        <v>160</v>
      </c>
      <c r="C1" s="15" t="s">
        <v>161</v>
      </c>
      <c r="D1" s="15" t="s">
        <v>162</v>
      </c>
      <c r="E1" s="16" t="s">
        <v>8</v>
      </c>
      <c r="F1" s="16" t="s">
        <v>442</v>
      </c>
      <c r="G1" s="16" t="s">
        <v>17</v>
      </c>
      <c r="H1" s="15" t="s">
        <v>119</v>
      </c>
      <c r="I1" s="15" t="s">
        <v>163</v>
      </c>
      <c r="J1" s="15" t="s">
        <v>5</v>
      </c>
      <c r="K1" s="15" t="s">
        <v>164</v>
      </c>
      <c r="L1" s="15" t="s">
        <v>6</v>
      </c>
      <c r="M1" s="15" t="s">
        <v>164</v>
      </c>
      <c r="N1" s="15" t="s">
        <v>118</v>
      </c>
      <c r="O1" s="15" t="s">
        <v>164</v>
      </c>
      <c r="P1" s="15" t="s">
        <v>165</v>
      </c>
      <c r="Q1" s="15" t="s">
        <v>166</v>
      </c>
      <c r="S1" s="456" t="s">
        <v>422</v>
      </c>
      <c r="T1" s="456"/>
      <c r="U1" s="456"/>
      <c r="V1" s="456"/>
      <c r="W1" s="456"/>
      <c r="X1" s="456"/>
      <c r="Y1" s="456"/>
      <c r="Z1" s="456"/>
      <c r="AA1" s="456" t="s">
        <v>423</v>
      </c>
      <c r="AB1" s="456"/>
      <c r="AC1" s="456"/>
      <c r="AD1" s="456"/>
      <c r="AE1" s="456"/>
      <c r="AF1" s="456"/>
      <c r="AG1" s="456"/>
      <c r="AH1" s="456"/>
      <c r="AI1" s="456" t="s">
        <v>424</v>
      </c>
      <c r="AJ1" s="456"/>
      <c r="AK1" s="456"/>
      <c r="AL1" s="456"/>
      <c r="AM1" s="456"/>
      <c r="AN1" s="456"/>
      <c r="AO1" s="456"/>
      <c r="AP1" s="456"/>
    </row>
    <row r="2" spans="1:45" ht="9.9499999999999993" customHeight="1">
      <c r="A2" s="107">
        <v>1</v>
      </c>
      <c r="B2" s="107" t="str">
        <f>IF(ISBLANK(入力表!C12),"",入力表!C12)</f>
        <v/>
      </c>
      <c r="C2" s="107" t="str">
        <f>IF(ISBLANK(入力表!D12),"",入力表!D12)</f>
        <v/>
      </c>
      <c r="D2" s="107" t="str">
        <f>IF(ISBLANK(入力表!E12),"",入力表!E12)</f>
        <v/>
      </c>
      <c r="E2" s="107" t="str">
        <f>RIGHT(入力表!F12,2)</f>
        <v/>
      </c>
      <c r="F2" s="107" t="str">
        <f>IF(ISBLANK(入力表!G12),"",入力表!G12)</f>
        <v/>
      </c>
      <c r="G2" s="107" t="str">
        <f>IF(ISBLANK(入力表!H12),"",入力表!H12)</f>
        <v/>
      </c>
      <c r="H2" s="107" t="str">
        <f>IF(D2="","",入力表!$C$4)</f>
        <v/>
      </c>
      <c r="I2" s="107" t="str">
        <f>IF(ISBLANK(入力表!I12),"",入力表!I12)</f>
        <v/>
      </c>
      <c r="J2" s="107">
        <f>入力表!J12</f>
        <v>0</v>
      </c>
      <c r="K2" s="107" t="str">
        <f t="shared" ref="K2:K46" si="0">CONCATENATE(S2,T2,U2,V2,W2,X2,Y2,Z2)</f>
        <v/>
      </c>
      <c r="L2" s="107">
        <f>入力表!S12</f>
        <v>0</v>
      </c>
      <c r="M2" s="107" t="str">
        <f t="shared" ref="M2:M46" si="1">CONCATENATE(AA2,AB2,AC2,AD2,AE2,AF2,AG2,AH2)</f>
        <v/>
      </c>
      <c r="N2" s="107">
        <f>入力表!AB12</f>
        <v>0</v>
      </c>
      <c r="O2" s="107" t="str">
        <f t="shared" ref="O2:O46" si="2">CONCATENATE(AI2,AJ2,AK2,AL2,AM2,AN2,AO2,AP2)</f>
        <v/>
      </c>
      <c r="P2" s="107">
        <f>入力表!AK12</f>
        <v>0</v>
      </c>
      <c r="Q2" s="107">
        <f>入力表!AL12</f>
        <v>0</v>
      </c>
      <c r="R2" s="192">
        <f>入力表!C5</f>
        <v>0</v>
      </c>
      <c r="S2" s="175" t="str">
        <f>IF(入力表!K12="","",入力表!K12)</f>
        <v/>
      </c>
      <c r="T2" s="176" t="str">
        <f>IF(入力表!L12="","",入力表!L12)</f>
        <v/>
      </c>
      <c r="U2" s="176" t="str">
        <f>IF(ISERROR(VLOOKUP(IF(T2="","",入力表!M12),$AR$2:$AS$5,2,FALSE)),"",VLOOKUP(IF(T2="","",入力表!M12),$AR$2:$AS$5,2,FALSE))</f>
        <v/>
      </c>
      <c r="V2" s="176" t="str">
        <f>IF(ISBLANK(入力表!N12),"",入力表!N12)</f>
        <v/>
      </c>
      <c r="W2" s="176" t="str">
        <f>IF(ISBLANK(入力表!O12),"",入力表!O12)</f>
        <v/>
      </c>
      <c r="X2" s="176" t="str">
        <f>IF(ISERROR(VLOOKUP(入力表!P12,$AR$2:$AS$5,2,FALSE)),"",VLOOKUP(入力表!P12,$AR$2:$AS$5,2,FALSE))</f>
        <v/>
      </c>
      <c r="Y2" s="176" t="str">
        <f>IF(ISBLANK(入力表!Q12),"",入力表!Q12)</f>
        <v/>
      </c>
      <c r="Z2" s="176" t="str">
        <f>IF(ISBLANK(入力表!R12),"",入力表!R12)</f>
        <v/>
      </c>
      <c r="AA2" s="175" t="str">
        <f>IF(入力表!T12="","",入力表!T12)</f>
        <v/>
      </c>
      <c r="AB2" s="176" t="str">
        <f>IF(入力表!U12="","",入力表!U12)</f>
        <v/>
      </c>
      <c r="AC2" s="176" t="str">
        <f>IF(ISERROR(VLOOKUP(IF(AB2="","",入力表!V12),$AR$2:$AS$5,2,FALSE)),"",VLOOKUP(IF(AB2="","",入力表!V12),$AR$2:$AS$5,2,FALSE))</f>
        <v/>
      </c>
      <c r="AD2" s="177" t="str">
        <f>IF(ISBLANK(入力表!W12),"",入力表!W12)</f>
        <v/>
      </c>
      <c r="AE2" s="177" t="str">
        <f>IF(ISBLANK(入力表!X12),"",入力表!X12)</f>
        <v/>
      </c>
      <c r="AF2" s="177" t="str">
        <f>IF(ISERROR(VLOOKUP(入力表!Y12,$AR$2:$AS$5,2,FALSE)),"",VLOOKUP(入力表!Y12,$AR$2:$AS$5,2,FALSE))</f>
        <v/>
      </c>
      <c r="AG2" s="177" t="str">
        <f>IF(ISBLANK(入力表!Z12),"",入力表!Z12)</f>
        <v/>
      </c>
      <c r="AH2" s="178" t="str">
        <f>IF(ISBLANK(入力表!AA12),"",入力表!AA12)</f>
        <v/>
      </c>
      <c r="AI2" s="179" t="str">
        <f>IF(入力表!AC12="","",入力表!AC12)</f>
        <v/>
      </c>
      <c r="AJ2" s="179" t="str">
        <f>IF(入力表!AD12="","",入力表!AD12)</f>
        <v/>
      </c>
      <c r="AK2" s="179" t="str">
        <f>IF(ISERROR(VLOOKUP(IF(AJ2="","",入力表!AE12),$AR$2:$AS$5,2,FALSE)),"",VLOOKUP(IF(AJ2="","",入力表!AE12),$AR$2:$AS$5,2,FALSE))</f>
        <v/>
      </c>
      <c r="AL2" s="179" t="str">
        <f>IF(ISBLANK(入力表!AF12),"",入力表!AF12)</f>
        <v/>
      </c>
      <c r="AM2" s="179" t="str">
        <f>IF(ISBLANK(入力表!AG12),"",入力表!AG12)</f>
        <v/>
      </c>
      <c r="AN2" s="179" t="str">
        <f>IF(ISERROR(VLOOKUP(入力表!AH12,$AR$2:$AS$5,2,FALSE)),"",VLOOKUP(入力表!AH12,$AR$2:$AS$5,2,FALSE))</f>
        <v/>
      </c>
      <c r="AO2" s="179" t="str">
        <f>IF(ISBLANK(入力表!AI12),"",入力表!AI12)</f>
        <v/>
      </c>
      <c r="AP2" s="180" t="str">
        <f>IF(ISBLANK(入力表!AJ12),"",入力表!AJ12)</f>
        <v/>
      </c>
      <c r="AR2" s="174" t="s">
        <v>443</v>
      </c>
      <c r="AS2" s="174" t="s">
        <v>445</v>
      </c>
    </row>
    <row r="3" spans="1:45" ht="9.9499999999999993" customHeight="1">
      <c r="A3" s="107">
        <v>2</v>
      </c>
      <c r="B3" s="107" t="str">
        <f>IF(ISBLANK(入力表!C13),"",入力表!C13)</f>
        <v/>
      </c>
      <c r="C3" s="107" t="str">
        <f>IF(ISBLANK(入力表!D13),"",入力表!D13)</f>
        <v/>
      </c>
      <c r="D3" s="107" t="str">
        <f>IF(ISBLANK(入力表!E13),"",入力表!E13)</f>
        <v/>
      </c>
      <c r="E3" s="107" t="str">
        <f>RIGHT(入力表!F13,2)</f>
        <v/>
      </c>
      <c r="F3" s="107" t="str">
        <f>IF(ISBLANK(入力表!G13),"",入力表!G13)</f>
        <v/>
      </c>
      <c r="G3" s="107" t="str">
        <f>IF(ISBLANK(入力表!H13),"",入力表!H13)</f>
        <v/>
      </c>
      <c r="H3" s="107" t="str">
        <f>IF(D3="","",入力表!$C$4)</f>
        <v/>
      </c>
      <c r="I3" s="107" t="str">
        <f>IF(ISBLANK(入力表!I13),"",入力表!I13)</f>
        <v/>
      </c>
      <c r="J3" s="107">
        <f>入力表!J13</f>
        <v>0</v>
      </c>
      <c r="K3" s="107" t="str">
        <f t="shared" si="0"/>
        <v/>
      </c>
      <c r="L3" s="107">
        <f>入力表!S13</f>
        <v>0</v>
      </c>
      <c r="M3" s="107" t="str">
        <f t="shared" si="1"/>
        <v/>
      </c>
      <c r="N3" s="107">
        <f>入力表!AB13</f>
        <v>0</v>
      </c>
      <c r="O3" s="107" t="str">
        <f t="shared" si="2"/>
        <v/>
      </c>
      <c r="P3" s="107">
        <f>入力表!AK13</f>
        <v>0</v>
      </c>
      <c r="Q3" s="107">
        <f>入力表!AL13</f>
        <v>0</v>
      </c>
      <c r="R3" s="108"/>
      <c r="S3" s="181" t="str">
        <f>IF(入力表!K13="","",入力表!K13)</f>
        <v/>
      </c>
      <c r="T3" s="182" t="str">
        <f>IF(入力表!L13="","",入力表!L13)</f>
        <v/>
      </c>
      <c r="U3" s="182" t="str">
        <f>IF(ISERROR(VLOOKUP(IF(T3="","",入力表!M13),$AR$2:$AS$5,2,FALSE)),"",VLOOKUP(IF(T3="","",入力表!M13),$AR$2:$AS$5,2,FALSE))</f>
        <v/>
      </c>
      <c r="V3" s="182" t="str">
        <f>IF(ISBLANK(入力表!N13),"",入力表!N13)</f>
        <v/>
      </c>
      <c r="W3" s="182" t="str">
        <f>IF(ISBLANK(入力表!O13),"",入力表!O13)</f>
        <v/>
      </c>
      <c r="X3" s="182" t="str">
        <f>IF(ISERROR(VLOOKUP(入力表!P13,$AR$2:$AS$5,2,FALSE)),"",VLOOKUP(入力表!P13,$AR$2:$AS$5,2,FALSE))</f>
        <v/>
      </c>
      <c r="Y3" s="182" t="str">
        <f>IF(ISBLANK(入力表!Q13),"",入力表!Q13)</f>
        <v/>
      </c>
      <c r="Z3" s="182" t="str">
        <f>IF(ISBLANK(入力表!R13),"",入力表!R13)</f>
        <v/>
      </c>
      <c r="AA3" s="181" t="str">
        <f>IF(入力表!T13="","",入力表!T13)</f>
        <v/>
      </c>
      <c r="AB3" s="182" t="str">
        <f>IF(入力表!U13="","",入力表!U13)</f>
        <v/>
      </c>
      <c r="AC3" s="182" t="str">
        <f t="shared" ref="AC3:AC46" si="3">IF(AB3="","",".")</f>
        <v/>
      </c>
      <c r="AD3" s="183" t="str">
        <f>IF(ISBLANK(入力表!W13),"",入力表!W13)</f>
        <v/>
      </c>
      <c r="AE3" s="183" t="str">
        <f>IF(ISBLANK(入力表!X13),"",入力表!X13)</f>
        <v/>
      </c>
      <c r="AF3" s="183" t="str">
        <f>IF(ISERROR(VLOOKUP(入力表!Y13,$AR$2:$AS$5,2,FALSE)),"",VLOOKUP(入力表!Y13,$AR$2:$AS$5,2,FALSE))</f>
        <v/>
      </c>
      <c r="AG3" s="183" t="str">
        <f>IF(ISBLANK(入力表!Z13),"",入力表!Z13)</f>
        <v/>
      </c>
      <c r="AH3" s="184" t="str">
        <f>IF(ISBLANK(入力表!AA13),"",入力表!AA13)</f>
        <v/>
      </c>
      <c r="AI3" s="8"/>
      <c r="AJ3" s="8"/>
      <c r="AK3" s="8" t="str">
        <f>IF(ISERROR(VLOOKUP(IF(AJ3="","",入力表!AE13),$AR$2:$AS$5,2,FALSE)),"",VLOOKUP(IF(AJ3="","",入力表!AE13),$AR$2:$AS$5,2,FALSE))</f>
        <v/>
      </c>
      <c r="AL3" s="8" t="str">
        <f>IF(ISBLANK(入力表!AF13),"",入力表!AF13)</f>
        <v/>
      </c>
      <c r="AM3" s="8" t="str">
        <f>IF(ISBLANK(入力表!AG13),"",入力表!AG13)</f>
        <v/>
      </c>
      <c r="AN3" s="8" t="str">
        <f>IF(ISERROR(VLOOKUP(入力表!AH13,$AR$2:$AS$5,2,FALSE)),"",VLOOKUP(入力表!AH13,$AR$2:$AS$5,2,FALSE))</f>
        <v/>
      </c>
      <c r="AO3" s="8" t="str">
        <f>IF(ISBLANK(入力表!AI13),"",入力表!AI13)</f>
        <v/>
      </c>
      <c r="AP3" s="185" t="str">
        <f>IF(ISBLANK(入力表!AJ13),"",入力表!AJ13)</f>
        <v/>
      </c>
      <c r="AR3" s="174" t="s">
        <v>444</v>
      </c>
      <c r="AS3" s="174" t="s">
        <v>445</v>
      </c>
    </row>
    <row r="4" spans="1:45" ht="9.9499999999999993" customHeight="1">
      <c r="A4" s="107">
        <v>3</v>
      </c>
      <c r="B4" s="107" t="str">
        <f>IF(ISBLANK(入力表!C14),"",入力表!C14)</f>
        <v/>
      </c>
      <c r="C4" s="107" t="str">
        <f>IF(ISBLANK(入力表!D14),"",入力表!D14)</f>
        <v/>
      </c>
      <c r="D4" s="107" t="str">
        <f>IF(ISBLANK(入力表!E14),"",入力表!E14)</f>
        <v/>
      </c>
      <c r="E4" s="107" t="str">
        <f>RIGHT(入力表!F14,2)</f>
        <v/>
      </c>
      <c r="F4" s="107" t="str">
        <f>IF(ISBLANK(入力表!G14),"",入力表!G14)</f>
        <v/>
      </c>
      <c r="G4" s="107" t="str">
        <f>IF(ISBLANK(入力表!H14),"",入力表!H14)</f>
        <v/>
      </c>
      <c r="H4" s="107" t="str">
        <f>IF(D4="","",入力表!$C$4)</f>
        <v/>
      </c>
      <c r="I4" s="107" t="str">
        <f>IF(ISBLANK(入力表!I14),"",入力表!I14)</f>
        <v/>
      </c>
      <c r="J4" s="107">
        <f>入力表!J14</f>
        <v>0</v>
      </c>
      <c r="K4" s="107" t="str">
        <f t="shared" si="0"/>
        <v/>
      </c>
      <c r="L4" s="107">
        <f>入力表!S14</f>
        <v>0</v>
      </c>
      <c r="M4" s="107" t="str">
        <f t="shared" si="1"/>
        <v/>
      </c>
      <c r="N4" s="107">
        <f>入力表!AB14</f>
        <v>0</v>
      </c>
      <c r="O4" s="107" t="str">
        <f t="shared" si="2"/>
        <v/>
      </c>
      <c r="P4" s="107">
        <f>入力表!AK14</f>
        <v>0</v>
      </c>
      <c r="Q4" s="107">
        <f>入力表!AL14</f>
        <v>0</v>
      </c>
      <c r="R4" s="108"/>
      <c r="S4" s="181" t="str">
        <f>IF(入力表!K14="","",入力表!K14)</f>
        <v/>
      </c>
      <c r="T4" s="182" t="str">
        <f>IF(入力表!L14="","",入力表!L14)</f>
        <v/>
      </c>
      <c r="U4" s="182" t="str">
        <f>IF(ISERROR(VLOOKUP(IF(T4="","",入力表!M14),$AR$2:$AS$5,2,FALSE)),"",VLOOKUP(IF(T4="","",入力表!M14),$AR$2:$AS$5,2,FALSE))</f>
        <v/>
      </c>
      <c r="V4" s="182" t="str">
        <f>IF(ISBLANK(入力表!N14),"",入力表!N14)</f>
        <v/>
      </c>
      <c r="W4" s="182" t="str">
        <f>IF(ISBLANK(入力表!O14),"",入力表!O14)</f>
        <v/>
      </c>
      <c r="X4" s="182" t="str">
        <f>IF(ISERROR(VLOOKUP(入力表!P14,$AR$2:$AS$5,2,FALSE)),"",VLOOKUP(入力表!P14,$AR$2:$AS$5,2,FALSE))</f>
        <v/>
      </c>
      <c r="Y4" s="182" t="str">
        <f>IF(ISBLANK(入力表!Q14),"",入力表!Q14)</f>
        <v/>
      </c>
      <c r="Z4" s="182" t="str">
        <f>IF(ISBLANK(入力表!R14),"",入力表!R14)</f>
        <v/>
      </c>
      <c r="AA4" s="181" t="str">
        <f>IF(入力表!T14="","",入力表!T14)</f>
        <v/>
      </c>
      <c r="AB4" s="182" t="str">
        <f>IF(入力表!U14="","",入力表!U14)</f>
        <v/>
      </c>
      <c r="AC4" s="182" t="str">
        <f t="shared" si="3"/>
        <v/>
      </c>
      <c r="AD4" s="183" t="str">
        <f>IF(ISBLANK(入力表!W14),"",入力表!W14)</f>
        <v/>
      </c>
      <c r="AE4" s="183" t="str">
        <f>IF(ISBLANK(入力表!X14),"",入力表!X14)</f>
        <v/>
      </c>
      <c r="AF4" s="183" t="str">
        <f>IF(ISERROR(VLOOKUP(入力表!Y14,$AR$2:$AS$5,2,FALSE)),"",VLOOKUP(入力表!Y14,$AR$2:$AS$5,2,FALSE))</f>
        <v/>
      </c>
      <c r="AG4" s="183" t="str">
        <f>IF(ISBLANK(入力表!Z14),"",入力表!Z14)</f>
        <v/>
      </c>
      <c r="AH4" s="184" t="str">
        <f>IF(ISBLANK(入力表!AA14),"",入力表!AA14)</f>
        <v/>
      </c>
      <c r="AI4" s="8"/>
      <c r="AJ4" s="8"/>
      <c r="AK4" s="8" t="str">
        <f>IF(ISERROR(VLOOKUP(IF(AJ4="","",入力表!AE14),$AR$2:$AS$5,2,FALSE)),"",VLOOKUP(IF(AJ4="","",入力表!AE14),$AR$2:$AS$5,2,FALSE))</f>
        <v/>
      </c>
      <c r="AL4" s="8" t="str">
        <f>IF(ISBLANK(入力表!AF14),"",入力表!AF14)</f>
        <v/>
      </c>
      <c r="AM4" s="8" t="str">
        <f>IF(ISBLANK(入力表!AG14),"",入力表!AG14)</f>
        <v/>
      </c>
      <c r="AN4" s="8" t="str">
        <f>IF(ISERROR(VLOOKUP(入力表!AH14,$AR$2:$AS$5,2,FALSE)),"",VLOOKUP(入力表!AH14,$AR$2:$AS$5,2,FALSE))</f>
        <v/>
      </c>
      <c r="AO4" s="8" t="str">
        <f>IF(ISBLANK(入力表!AI14),"",入力表!AI14)</f>
        <v/>
      </c>
      <c r="AP4" s="185" t="str">
        <f>IF(ISBLANK(入力表!AJ14),"",入力表!AJ14)</f>
        <v/>
      </c>
      <c r="AR4" s="174" t="s">
        <v>446</v>
      </c>
      <c r="AS4" s="174" t="s">
        <v>446</v>
      </c>
    </row>
    <row r="5" spans="1:45" ht="9.9499999999999993" customHeight="1">
      <c r="A5" s="107">
        <v>4</v>
      </c>
      <c r="B5" s="107" t="str">
        <f>IF(ISBLANK(入力表!C15),"",入力表!C15)</f>
        <v/>
      </c>
      <c r="C5" s="107" t="str">
        <f>IF(ISBLANK(入力表!D15),"",入力表!D15)</f>
        <v/>
      </c>
      <c r="D5" s="107" t="str">
        <f>IF(ISBLANK(入力表!E15),"",入力表!E15)</f>
        <v/>
      </c>
      <c r="E5" s="107" t="str">
        <f>RIGHT(入力表!F15,2)</f>
        <v/>
      </c>
      <c r="F5" s="107" t="str">
        <f>IF(ISBLANK(入力表!G15),"",入力表!G15)</f>
        <v/>
      </c>
      <c r="G5" s="107" t="str">
        <f>IF(ISBLANK(入力表!H15),"",入力表!H15)</f>
        <v/>
      </c>
      <c r="H5" s="107" t="str">
        <f>IF(D5="","",入力表!$C$4)</f>
        <v/>
      </c>
      <c r="I5" s="107" t="str">
        <f>IF(ISBLANK(入力表!I15),"",入力表!I15)</f>
        <v/>
      </c>
      <c r="J5" s="107">
        <f>入力表!J15</f>
        <v>0</v>
      </c>
      <c r="K5" s="107" t="str">
        <f t="shared" si="0"/>
        <v/>
      </c>
      <c r="L5" s="107">
        <f>入力表!S15</f>
        <v>0</v>
      </c>
      <c r="M5" s="107" t="str">
        <f t="shared" si="1"/>
        <v/>
      </c>
      <c r="N5" s="107">
        <f>入力表!AB15</f>
        <v>0</v>
      </c>
      <c r="O5" s="107" t="str">
        <f t="shared" si="2"/>
        <v/>
      </c>
      <c r="P5" s="107">
        <f>入力表!AK15</f>
        <v>0</v>
      </c>
      <c r="Q5" s="107">
        <f>入力表!AL15</f>
        <v>0</v>
      </c>
      <c r="R5" s="108"/>
      <c r="S5" s="181" t="str">
        <f>IF(入力表!K15="","",入力表!K15)</f>
        <v/>
      </c>
      <c r="T5" s="182" t="str">
        <f>IF(入力表!L15="","",入力表!L15)</f>
        <v/>
      </c>
      <c r="U5" s="182" t="str">
        <f>IF(ISERROR(VLOOKUP(IF(T5="","",入力表!M15),$AR$2:$AS$5,2,FALSE)),"",VLOOKUP(IF(T5="","",入力表!M15),$AR$2:$AS$5,2,FALSE))</f>
        <v/>
      </c>
      <c r="V5" s="182" t="str">
        <f>IF(ISBLANK(入力表!N15),"",入力表!N15)</f>
        <v/>
      </c>
      <c r="W5" s="182" t="str">
        <f>IF(ISBLANK(入力表!O15),"",入力表!O15)</f>
        <v/>
      </c>
      <c r="X5" s="182" t="str">
        <f>IF(ISERROR(VLOOKUP(入力表!P15,$AR$2:$AS$5,2,FALSE)),"",VLOOKUP(入力表!P15,$AR$2:$AS$5,2,FALSE))</f>
        <v/>
      </c>
      <c r="Y5" s="182" t="str">
        <f>IF(ISBLANK(入力表!Q15),"",入力表!Q15)</f>
        <v/>
      </c>
      <c r="Z5" s="182" t="str">
        <f>IF(ISBLANK(入力表!R15),"",入力表!R15)</f>
        <v/>
      </c>
      <c r="AA5" s="181" t="str">
        <f>IF(入力表!T15="","",入力表!T15)</f>
        <v/>
      </c>
      <c r="AB5" s="182" t="str">
        <f>IF(入力表!U15="","",入力表!U15)</f>
        <v/>
      </c>
      <c r="AC5" s="182" t="str">
        <f t="shared" si="3"/>
        <v/>
      </c>
      <c r="AD5" s="183" t="str">
        <f>IF(ISBLANK(入力表!W15),"",入力表!W15)</f>
        <v/>
      </c>
      <c r="AE5" s="183" t="str">
        <f>IF(ISBLANK(入力表!X15),"",入力表!X15)</f>
        <v/>
      </c>
      <c r="AF5" s="183" t="str">
        <f>IF(ISERROR(VLOOKUP(入力表!Y15,$AR$2:$AS$5,2,FALSE)),"",VLOOKUP(入力表!Y15,$AR$2:$AS$5,2,FALSE))</f>
        <v/>
      </c>
      <c r="AG5" s="183" t="str">
        <f>IF(ISBLANK(入力表!Z15),"",入力表!Z15)</f>
        <v/>
      </c>
      <c r="AH5" s="184" t="str">
        <f>IF(ISBLANK(入力表!AA15),"",入力表!AA15)</f>
        <v/>
      </c>
      <c r="AI5" s="8"/>
      <c r="AJ5" s="8"/>
      <c r="AK5" s="8" t="str">
        <f>IF(ISERROR(VLOOKUP(IF(AJ5="","",入力表!AE15),$AR$2:$AS$5,2,FALSE)),"",VLOOKUP(IF(AJ5="","",入力表!AE15),$AR$2:$AS$5,2,FALSE))</f>
        <v/>
      </c>
      <c r="AL5" s="8" t="str">
        <f>IF(ISBLANK(入力表!AF15),"",入力表!AF15)</f>
        <v/>
      </c>
      <c r="AM5" s="8" t="str">
        <f>IF(ISBLANK(入力表!AG15),"",入力表!AG15)</f>
        <v/>
      </c>
      <c r="AN5" s="8" t="str">
        <f>IF(ISERROR(VLOOKUP(入力表!AH15,$AR$2:$AS$5,2,FALSE)),"",VLOOKUP(入力表!AH15,$AR$2:$AS$5,2,FALSE))</f>
        <v/>
      </c>
      <c r="AO5" s="8" t="str">
        <f>IF(ISBLANK(入力表!AI15),"",入力表!AI15)</f>
        <v/>
      </c>
      <c r="AP5" s="185" t="str">
        <f>IF(ISBLANK(入力表!AJ15),"",入力表!AJ15)</f>
        <v/>
      </c>
      <c r="AR5" s="174"/>
      <c r="AS5" s="174"/>
    </row>
    <row r="6" spans="1:45" s="14" customFormat="1" ht="9.9499999999999993" customHeight="1">
      <c r="A6" s="107">
        <v>5</v>
      </c>
      <c r="B6" s="107" t="str">
        <f>IF(ISBLANK(入力表!C16),"",入力表!C16)</f>
        <v/>
      </c>
      <c r="C6" s="107" t="str">
        <f>IF(ISBLANK(入力表!D16),"",入力表!D16)</f>
        <v/>
      </c>
      <c r="D6" s="107" t="str">
        <f>IF(ISBLANK(入力表!E16),"",入力表!E16)</f>
        <v/>
      </c>
      <c r="E6" s="107" t="str">
        <f>RIGHT(入力表!F16,2)</f>
        <v/>
      </c>
      <c r="F6" s="107" t="str">
        <f>IF(ISBLANK(入力表!G16),"",入力表!G16)</f>
        <v/>
      </c>
      <c r="G6" s="107" t="str">
        <f>IF(ISBLANK(入力表!H16),"",入力表!H16)</f>
        <v/>
      </c>
      <c r="H6" s="107" t="str">
        <f>IF(D6="","",入力表!$C$4)</f>
        <v/>
      </c>
      <c r="I6" s="107" t="str">
        <f>IF(ISBLANK(入力表!I16),"",入力表!I16)</f>
        <v/>
      </c>
      <c r="J6" s="107">
        <f>入力表!J16</f>
        <v>0</v>
      </c>
      <c r="K6" s="107" t="str">
        <f t="shared" si="0"/>
        <v/>
      </c>
      <c r="L6" s="107">
        <f>入力表!S16</f>
        <v>0</v>
      </c>
      <c r="M6" s="107" t="str">
        <f t="shared" si="1"/>
        <v/>
      </c>
      <c r="N6" s="107">
        <f>入力表!AB16</f>
        <v>0</v>
      </c>
      <c r="O6" s="107" t="str">
        <f t="shared" si="2"/>
        <v/>
      </c>
      <c r="P6" s="107">
        <f>入力表!AK16</f>
        <v>0</v>
      </c>
      <c r="Q6" s="107">
        <f>入力表!AL16</f>
        <v>0</v>
      </c>
      <c r="R6" s="109"/>
      <c r="S6" s="181" t="str">
        <f>IF(入力表!K16="","",入力表!K16)</f>
        <v/>
      </c>
      <c r="T6" s="182" t="str">
        <f>IF(入力表!L16="","",入力表!L16)</f>
        <v/>
      </c>
      <c r="U6" s="182" t="str">
        <f>IF(ISERROR(VLOOKUP(IF(T6="","",入力表!M16),$AR$2:$AS$5,2,FALSE)),"",VLOOKUP(IF(T6="","",入力表!M16),$AR$2:$AS$5,2,FALSE))</f>
        <v/>
      </c>
      <c r="V6" s="182" t="str">
        <f>IF(ISBLANK(入力表!N16),"",入力表!N16)</f>
        <v/>
      </c>
      <c r="W6" s="182" t="str">
        <f>IF(ISBLANK(入力表!O16),"",入力表!O16)</f>
        <v/>
      </c>
      <c r="X6" s="182" t="str">
        <f>IF(ISERROR(VLOOKUP(入力表!P16,$AR$2:$AS$5,2,FALSE)),"",VLOOKUP(入力表!P16,$AR$2:$AS$5,2,FALSE))</f>
        <v/>
      </c>
      <c r="Y6" s="182" t="str">
        <f>IF(ISBLANK(入力表!Q16),"",入力表!Q16)</f>
        <v/>
      </c>
      <c r="Z6" s="182" t="str">
        <f>IF(ISBLANK(入力表!R16),"",入力表!R16)</f>
        <v/>
      </c>
      <c r="AA6" s="181" t="str">
        <f>IF(入力表!T16="","",入力表!T16)</f>
        <v/>
      </c>
      <c r="AB6" s="182" t="str">
        <f>IF(入力表!U16="","",入力表!U16)</f>
        <v/>
      </c>
      <c r="AC6" s="182" t="str">
        <f t="shared" si="3"/>
        <v/>
      </c>
      <c r="AD6" s="183" t="str">
        <f>IF(ISBLANK(入力表!W16),"",入力表!W16)</f>
        <v/>
      </c>
      <c r="AE6" s="183" t="str">
        <f>IF(ISBLANK(入力表!X16),"",入力表!X16)</f>
        <v/>
      </c>
      <c r="AF6" s="183" t="str">
        <f>IF(ISERROR(VLOOKUP(入力表!Y16,$AR$2:$AS$5,2,FALSE)),"",VLOOKUP(入力表!Y16,$AR$2:$AS$5,2,FALSE))</f>
        <v/>
      </c>
      <c r="AG6" s="183" t="str">
        <f>IF(ISBLANK(入力表!Z16),"",入力表!Z16)</f>
        <v/>
      </c>
      <c r="AH6" s="184" t="str">
        <f>IF(ISBLANK(入力表!AA16),"",入力表!AA16)</f>
        <v/>
      </c>
      <c r="AI6" s="20"/>
      <c r="AJ6" s="20"/>
      <c r="AK6" s="20" t="str">
        <f>IF(ISERROR(VLOOKUP(IF(AJ6="","",入力表!AE16),$AR$2:$AS$5,2,FALSE)),"",VLOOKUP(IF(AJ6="","",入力表!AE16),$AR$2:$AS$5,2,FALSE))</f>
        <v/>
      </c>
      <c r="AL6" s="20" t="str">
        <f>IF(ISBLANK(入力表!AF16),"",入力表!AF16)</f>
        <v/>
      </c>
      <c r="AM6" s="20" t="str">
        <f>IF(ISBLANK(入力表!AG16),"",入力表!AG16)</f>
        <v/>
      </c>
      <c r="AN6" s="20" t="str">
        <f>IF(ISERROR(VLOOKUP(入力表!AH16,$AR$2:$AS$5,2,FALSE)),"",VLOOKUP(入力表!AH16,$AR$2:$AS$5,2,FALSE))</f>
        <v/>
      </c>
      <c r="AO6" s="20" t="str">
        <f>IF(ISBLANK(入力表!AI16),"",入力表!AI16)</f>
        <v/>
      </c>
      <c r="AP6" s="186" t="str">
        <f>IF(ISBLANK(入力表!AJ16),"",入力表!AJ16)</f>
        <v/>
      </c>
    </row>
    <row r="7" spans="1:45" ht="9.9499999999999993" customHeight="1">
      <c r="A7" s="107">
        <v>6</v>
      </c>
      <c r="B7" s="107" t="str">
        <f>IF(ISBLANK(入力表!C17),"",入力表!C17)</f>
        <v/>
      </c>
      <c r="C7" s="107" t="str">
        <f>IF(ISBLANK(入力表!D17),"",入力表!D17)</f>
        <v/>
      </c>
      <c r="D7" s="107" t="str">
        <f>IF(ISBLANK(入力表!E17),"",入力表!E17)</f>
        <v/>
      </c>
      <c r="E7" s="107" t="str">
        <f>RIGHT(入力表!F17,2)</f>
        <v/>
      </c>
      <c r="F7" s="107" t="str">
        <f>IF(ISBLANK(入力表!G17),"",入力表!G17)</f>
        <v/>
      </c>
      <c r="G7" s="107" t="str">
        <f>IF(ISBLANK(入力表!H17),"",入力表!H17)</f>
        <v/>
      </c>
      <c r="H7" s="107" t="str">
        <f>IF(D7="","",入力表!$C$4)</f>
        <v/>
      </c>
      <c r="I7" s="107" t="str">
        <f>IF(ISBLANK(入力表!I17),"",入力表!I17)</f>
        <v/>
      </c>
      <c r="J7" s="107">
        <f>入力表!J17</f>
        <v>0</v>
      </c>
      <c r="K7" s="107" t="str">
        <f t="shared" si="0"/>
        <v/>
      </c>
      <c r="L7" s="107">
        <f>入力表!S17</f>
        <v>0</v>
      </c>
      <c r="M7" s="107" t="str">
        <f t="shared" si="1"/>
        <v/>
      </c>
      <c r="N7" s="107">
        <f>入力表!AB17</f>
        <v>0</v>
      </c>
      <c r="O7" s="107" t="str">
        <f t="shared" si="2"/>
        <v/>
      </c>
      <c r="P7" s="107">
        <f>入力表!AK17</f>
        <v>0</v>
      </c>
      <c r="Q7" s="107">
        <f>入力表!AL17</f>
        <v>0</v>
      </c>
      <c r="R7" s="108"/>
      <c r="S7" s="181" t="str">
        <f>IF(入力表!K17="","",入力表!K17)</f>
        <v/>
      </c>
      <c r="T7" s="182" t="str">
        <f>IF(入力表!L17="","",入力表!L17)</f>
        <v/>
      </c>
      <c r="U7" s="182" t="str">
        <f>IF(ISERROR(VLOOKUP(IF(T7="","",入力表!M17),$AR$2:$AS$5,2,FALSE)),"",VLOOKUP(IF(T7="","",入力表!M17),$AR$2:$AS$5,2,FALSE))</f>
        <v/>
      </c>
      <c r="V7" s="182" t="str">
        <f>IF(ISBLANK(入力表!N17),"",入力表!N17)</f>
        <v/>
      </c>
      <c r="W7" s="182" t="str">
        <f>IF(ISBLANK(入力表!O17),"",入力表!O17)</f>
        <v/>
      </c>
      <c r="X7" s="182" t="str">
        <f>IF(ISERROR(VLOOKUP(入力表!P17,$AR$2:$AS$5,2,FALSE)),"",VLOOKUP(入力表!P17,$AR$2:$AS$5,2,FALSE))</f>
        <v/>
      </c>
      <c r="Y7" s="182" t="str">
        <f>IF(ISBLANK(入力表!Q17),"",入力表!Q17)</f>
        <v/>
      </c>
      <c r="Z7" s="182" t="str">
        <f>IF(ISBLANK(入力表!R17),"",入力表!R17)</f>
        <v/>
      </c>
      <c r="AA7" s="181" t="str">
        <f>IF(入力表!T17="","",入力表!T17)</f>
        <v/>
      </c>
      <c r="AB7" s="182" t="str">
        <f>IF(入力表!U17="","",入力表!U17)</f>
        <v/>
      </c>
      <c r="AC7" s="182" t="str">
        <f t="shared" si="3"/>
        <v/>
      </c>
      <c r="AD7" s="183" t="str">
        <f>IF(ISBLANK(入力表!W17),"",入力表!W17)</f>
        <v/>
      </c>
      <c r="AE7" s="183" t="str">
        <f>IF(ISBLANK(入力表!X17),"",入力表!X17)</f>
        <v/>
      </c>
      <c r="AF7" s="183" t="str">
        <f>IF(ISERROR(VLOOKUP(入力表!Y17,$AR$2:$AS$5,2,FALSE)),"",VLOOKUP(入力表!Y17,$AR$2:$AS$5,2,FALSE))</f>
        <v/>
      </c>
      <c r="AG7" s="183" t="str">
        <f>IF(ISBLANK(入力表!Z17),"",入力表!Z17)</f>
        <v/>
      </c>
      <c r="AH7" s="184" t="str">
        <f>IF(ISBLANK(入力表!AA17),"",入力表!AA17)</f>
        <v/>
      </c>
      <c r="AI7" s="8"/>
      <c r="AJ7" s="8"/>
      <c r="AK7" s="8" t="str">
        <f>IF(ISERROR(VLOOKUP(IF(AJ7="","",入力表!AE17),$AR$2:$AS$5,2,FALSE)),"",VLOOKUP(IF(AJ7="","",入力表!AE17),$AR$2:$AS$5,2,FALSE))</f>
        <v/>
      </c>
      <c r="AL7" s="8" t="str">
        <f>IF(ISBLANK(入力表!AF17),"",入力表!AF17)</f>
        <v/>
      </c>
      <c r="AM7" s="8" t="str">
        <f>IF(ISBLANK(入力表!AG17),"",入力表!AG17)</f>
        <v/>
      </c>
      <c r="AN7" s="8" t="str">
        <f>IF(ISERROR(VLOOKUP(入力表!AH17,$AR$2:$AS$5,2,FALSE)),"",VLOOKUP(入力表!AH17,$AR$2:$AS$5,2,FALSE))</f>
        <v/>
      </c>
      <c r="AO7" s="8" t="str">
        <f>IF(ISBLANK(入力表!AI17),"",入力表!AI17)</f>
        <v/>
      </c>
      <c r="AP7" s="185" t="str">
        <f>IF(ISBLANK(入力表!AJ17),"",入力表!AJ17)</f>
        <v/>
      </c>
    </row>
    <row r="8" spans="1:45" ht="9.9499999999999993" customHeight="1">
      <c r="A8" s="107">
        <v>7</v>
      </c>
      <c r="B8" s="107" t="str">
        <f>IF(ISBLANK(入力表!C18),"",入力表!C18)</f>
        <v/>
      </c>
      <c r="C8" s="107" t="str">
        <f>IF(ISBLANK(入力表!D18),"",入力表!D18)</f>
        <v/>
      </c>
      <c r="D8" s="107" t="str">
        <f>IF(ISBLANK(入力表!E18),"",入力表!E18)</f>
        <v/>
      </c>
      <c r="E8" s="107" t="str">
        <f>RIGHT(入力表!F18,2)</f>
        <v/>
      </c>
      <c r="F8" s="107" t="str">
        <f>IF(ISBLANK(入力表!G18),"",入力表!G18)</f>
        <v/>
      </c>
      <c r="G8" s="107" t="str">
        <f>IF(ISBLANK(入力表!H18),"",入力表!H18)</f>
        <v/>
      </c>
      <c r="H8" s="107" t="str">
        <f>IF(D8="","",入力表!$C$4)</f>
        <v/>
      </c>
      <c r="I8" s="107" t="str">
        <f>IF(ISBLANK(入力表!I18),"",入力表!I18)</f>
        <v/>
      </c>
      <c r="J8" s="107">
        <f>入力表!J18</f>
        <v>0</v>
      </c>
      <c r="K8" s="107" t="str">
        <f t="shared" si="0"/>
        <v/>
      </c>
      <c r="L8" s="107">
        <f>入力表!S18</f>
        <v>0</v>
      </c>
      <c r="M8" s="107" t="str">
        <f t="shared" si="1"/>
        <v/>
      </c>
      <c r="N8" s="107">
        <f>入力表!AB18</f>
        <v>0</v>
      </c>
      <c r="O8" s="107" t="str">
        <f t="shared" si="2"/>
        <v/>
      </c>
      <c r="P8" s="107">
        <f>入力表!AK18</f>
        <v>0</v>
      </c>
      <c r="Q8" s="107">
        <f>入力表!AL18</f>
        <v>0</v>
      </c>
      <c r="R8" s="108"/>
      <c r="S8" s="181" t="str">
        <f>IF(入力表!K18="","",入力表!K18)</f>
        <v/>
      </c>
      <c r="T8" s="182" t="str">
        <f>IF(入力表!L18="","",入力表!L18)</f>
        <v/>
      </c>
      <c r="U8" s="182" t="str">
        <f>IF(ISERROR(VLOOKUP(IF(T8="","",入力表!M18),$AR$2:$AS$5,2,FALSE)),"",VLOOKUP(IF(T8="","",入力表!M18),$AR$2:$AS$5,2,FALSE))</f>
        <v/>
      </c>
      <c r="V8" s="182" t="str">
        <f>IF(ISBLANK(入力表!N18),"",入力表!N18)</f>
        <v/>
      </c>
      <c r="W8" s="182" t="str">
        <f>IF(ISBLANK(入力表!O18),"",入力表!O18)</f>
        <v/>
      </c>
      <c r="X8" s="182" t="str">
        <f>IF(ISERROR(VLOOKUP(入力表!P18,$AR$2:$AS$5,2,FALSE)),"",VLOOKUP(入力表!P18,$AR$2:$AS$5,2,FALSE))</f>
        <v/>
      </c>
      <c r="Y8" s="182" t="str">
        <f>IF(ISBLANK(入力表!Q18),"",入力表!Q18)</f>
        <v/>
      </c>
      <c r="Z8" s="182" t="str">
        <f>IF(ISBLANK(入力表!R18),"",入力表!R18)</f>
        <v/>
      </c>
      <c r="AA8" s="181" t="str">
        <f>IF(入力表!T18="","",入力表!T18)</f>
        <v/>
      </c>
      <c r="AB8" s="182" t="str">
        <f>IF(入力表!U18="","",入力表!U18)</f>
        <v/>
      </c>
      <c r="AC8" s="182" t="str">
        <f t="shared" si="3"/>
        <v/>
      </c>
      <c r="AD8" s="183" t="str">
        <f>IF(ISBLANK(入力表!W18),"",入力表!W18)</f>
        <v/>
      </c>
      <c r="AE8" s="183" t="str">
        <f>IF(ISBLANK(入力表!X18),"",入力表!X18)</f>
        <v/>
      </c>
      <c r="AF8" s="183" t="str">
        <f>IF(ISERROR(VLOOKUP(入力表!Y18,$AR$2:$AS$5,2,FALSE)),"",VLOOKUP(入力表!Y18,$AR$2:$AS$5,2,FALSE))</f>
        <v/>
      </c>
      <c r="AG8" s="183" t="str">
        <f>IF(ISBLANK(入力表!Z18),"",入力表!Z18)</f>
        <v/>
      </c>
      <c r="AH8" s="184" t="str">
        <f>IF(ISBLANK(入力表!AA18),"",入力表!AA18)</f>
        <v/>
      </c>
      <c r="AI8" s="8"/>
      <c r="AJ8" s="8"/>
      <c r="AK8" s="8" t="str">
        <f>IF(ISERROR(VLOOKUP(IF(AJ8="","",入力表!AE18),$AR$2:$AS$5,2,FALSE)),"",VLOOKUP(IF(AJ8="","",入力表!AE18),$AR$2:$AS$5,2,FALSE))</f>
        <v/>
      </c>
      <c r="AL8" s="8" t="str">
        <f>IF(ISBLANK(入力表!AF18),"",入力表!AF18)</f>
        <v/>
      </c>
      <c r="AM8" s="8" t="str">
        <f>IF(ISBLANK(入力表!AG18),"",入力表!AG18)</f>
        <v/>
      </c>
      <c r="AN8" s="8" t="str">
        <f>IF(ISERROR(VLOOKUP(入力表!AH18,$AR$2:$AS$5,2,FALSE)),"",VLOOKUP(入力表!AH18,$AR$2:$AS$5,2,FALSE))</f>
        <v/>
      </c>
      <c r="AO8" s="8" t="str">
        <f>IF(ISBLANK(入力表!AI18),"",入力表!AI18)</f>
        <v/>
      </c>
      <c r="AP8" s="185" t="str">
        <f>IF(ISBLANK(入力表!AJ18),"",入力表!AJ18)</f>
        <v/>
      </c>
    </row>
    <row r="9" spans="1:45" ht="9.9499999999999993" customHeight="1">
      <c r="A9" s="107">
        <v>8</v>
      </c>
      <c r="B9" s="107" t="str">
        <f>IF(ISBLANK(入力表!C19),"",入力表!C19)</f>
        <v/>
      </c>
      <c r="C9" s="107" t="str">
        <f>IF(ISBLANK(入力表!D19),"",入力表!D19)</f>
        <v/>
      </c>
      <c r="D9" s="107" t="str">
        <f>IF(ISBLANK(入力表!E19),"",入力表!E19)</f>
        <v/>
      </c>
      <c r="E9" s="107" t="str">
        <f>RIGHT(入力表!F19,2)</f>
        <v/>
      </c>
      <c r="F9" s="107" t="str">
        <f>IF(ISBLANK(入力表!G19),"",入力表!G19)</f>
        <v/>
      </c>
      <c r="G9" s="107" t="str">
        <f>IF(ISBLANK(入力表!H19),"",入力表!H19)</f>
        <v/>
      </c>
      <c r="H9" s="107" t="str">
        <f>IF(D9="","",入力表!$C$4)</f>
        <v/>
      </c>
      <c r="I9" s="107" t="str">
        <f>IF(ISBLANK(入力表!I19),"",入力表!I19)</f>
        <v/>
      </c>
      <c r="J9" s="107">
        <f>入力表!J19</f>
        <v>0</v>
      </c>
      <c r="K9" s="107" t="str">
        <f t="shared" si="0"/>
        <v/>
      </c>
      <c r="L9" s="107">
        <f>入力表!S19</f>
        <v>0</v>
      </c>
      <c r="M9" s="107" t="str">
        <f t="shared" si="1"/>
        <v/>
      </c>
      <c r="N9" s="107">
        <f>入力表!AB19</f>
        <v>0</v>
      </c>
      <c r="O9" s="107" t="str">
        <f t="shared" si="2"/>
        <v/>
      </c>
      <c r="P9" s="107">
        <f>入力表!AK19</f>
        <v>0</v>
      </c>
      <c r="Q9" s="107">
        <f>入力表!AL19</f>
        <v>0</v>
      </c>
      <c r="R9" s="108"/>
      <c r="S9" s="181" t="str">
        <f>IF(入力表!K19="","",入力表!K19)</f>
        <v/>
      </c>
      <c r="T9" s="182" t="str">
        <f>IF(入力表!L19="","",入力表!L19)</f>
        <v/>
      </c>
      <c r="U9" s="182" t="str">
        <f>IF(ISERROR(VLOOKUP(IF(T9="","",入力表!M19),$AR$2:$AS$5,2,FALSE)),"",VLOOKUP(IF(T9="","",入力表!M19),$AR$2:$AS$5,2,FALSE))</f>
        <v/>
      </c>
      <c r="V9" s="182" t="str">
        <f>IF(ISBLANK(入力表!N19),"",入力表!N19)</f>
        <v/>
      </c>
      <c r="W9" s="182" t="str">
        <f>IF(ISBLANK(入力表!O19),"",入力表!O19)</f>
        <v/>
      </c>
      <c r="X9" s="182" t="str">
        <f>IF(ISERROR(VLOOKUP(入力表!P19,$AR$2:$AS$5,2,FALSE)),"",VLOOKUP(入力表!P19,$AR$2:$AS$5,2,FALSE))</f>
        <v/>
      </c>
      <c r="Y9" s="182" t="str">
        <f>IF(ISBLANK(入力表!Q19),"",入力表!Q19)</f>
        <v/>
      </c>
      <c r="Z9" s="182" t="str">
        <f>IF(ISBLANK(入力表!R19),"",入力表!R19)</f>
        <v/>
      </c>
      <c r="AA9" s="181" t="str">
        <f>IF(入力表!T19="","",入力表!T19)</f>
        <v/>
      </c>
      <c r="AB9" s="182" t="str">
        <f>IF(入力表!U19="","",入力表!U19)</f>
        <v/>
      </c>
      <c r="AC9" s="182" t="str">
        <f t="shared" si="3"/>
        <v/>
      </c>
      <c r="AD9" s="183" t="str">
        <f>IF(ISBLANK(入力表!W19),"",入力表!W19)</f>
        <v/>
      </c>
      <c r="AE9" s="183" t="str">
        <f>IF(ISBLANK(入力表!X19),"",入力表!X19)</f>
        <v/>
      </c>
      <c r="AF9" s="183" t="str">
        <f>IF(ISERROR(VLOOKUP(入力表!Y19,$AR$2:$AS$5,2,FALSE)),"",VLOOKUP(入力表!Y19,$AR$2:$AS$5,2,FALSE))</f>
        <v/>
      </c>
      <c r="AG9" s="183" t="str">
        <f>IF(ISBLANK(入力表!Z19),"",入力表!Z19)</f>
        <v/>
      </c>
      <c r="AH9" s="184" t="str">
        <f>IF(ISBLANK(入力表!AA19),"",入力表!AA19)</f>
        <v/>
      </c>
      <c r="AI9" s="8"/>
      <c r="AJ9" s="8"/>
      <c r="AK9" s="8" t="str">
        <f>IF(ISERROR(VLOOKUP(IF(AJ9="","",入力表!AE19),$AR$2:$AS$5,2,FALSE)),"",VLOOKUP(IF(AJ9="","",入力表!AE19),$AR$2:$AS$5,2,FALSE))</f>
        <v/>
      </c>
      <c r="AL9" s="8" t="str">
        <f>IF(ISBLANK(入力表!AF19),"",入力表!AF19)</f>
        <v/>
      </c>
      <c r="AM9" s="8" t="str">
        <f>IF(ISBLANK(入力表!AG19),"",入力表!AG19)</f>
        <v/>
      </c>
      <c r="AN9" s="8" t="str">
        <f>IF(ISERROR(VLOOKUP(入力表!AH19,$AR$2:$AS$5,2,FALSE)),"",VLOOKUP(入力表!AH19,$AR$2:$AS$5,2,FALSE))</f>
        <v/>
      </c>
      <c r="AO9" s="8" t="str">
        <f>IF(ISBLANK(入力表!AI19),"",入力表!AI19)</f>
        <v/>
      </c>
      <c r="AP9" s="185" t="str">
        <f>IF(ISBLANK(入力表!AJ19),"",入力表!AJ19)</f>
        <v/>
      </c>
    </row>
    <row r="10" spans="1:45" ht="9.9499999999999993" customHeight="1">
      <c r="A10" s="107">
        <v>9</v>
      </c>
      <c r="B10" s="107" t="str">
        <f>IF(ISBLANK(入力表!C20),"",入力表!C20)</f>
        <v/>
      </c>
      <c r="C10" s="107" t="str">
        <f>IF(ISBLANK(入力表!D20),"",入力表!D20)</f>
        <v/>
      </c>
      <c r="D10" s="107" t="str">
        <f>IF(ISBLANK(入力表!E20),"",入力表!E20)</f>
        <v/>
      </c>
      <c r="E10" s="107" t="str">
        <f>RIGHT(入力表!F20,2)</f>
        <v/>
      </c>
      <c r="F10" s="107" t="str">
        <f>IF(ISBLANK(入力表!G20),"",入力表!G20)</f>
        <v/>
      </c>
      <c r="G10" s="107" t="str">
        <f>IF(ISBLANK(入力表!H20),"",入力表!H20)</f>
        <v/>
      </c>
      <c r="H10" s="107" t="str">
        <f>IF(D10="","",入力表!$C$4)</f>
        <v/>
      </c>
      <c r="I10" s="107" t="str">
        <f>IF(ISBLANK(入力表!I20),"",入力表!I20)</f>
        <v/>
      </c>
      <c r="J10" s="107">
        <f>入力表!J20</f>
        <v>0</v>
      </c>
      <c r="K10" s="107" t="str">
        <f t="shared" si="0"/>
        <v/>
      </c>
      <c r="L10" s="107">
        <f>入力表!S20</f>
        <v>0</v>
      </c>
      <c r="M10" s="107" t="str">
        <f t="shared" si="1"/>
        <v/>
      </c>
      <c r="N10" s="107">
        <f>入力表!AB20</f>
        <v>0</v>
      </c>
      <c r="O10" s="107" t="str">
        <f t="shared" si="2"/>
        <v/>
      </c>
      <c r="P10" s="107">
        <f>入力表!AK20</f>
        <v>0</v>
      </c>
      <c r="Q10" s="107">
        <f>入力表!AL20</f>
        <v>0</v>
      </c>
      <c r="R10" s="108"/>
      <c r="S10" s="181" t="str">
        <f>IF(入力表!K20="","",入力表!K20)</f>
        <v/>
      </c>
      <c r="T10" s="182" t="str">
        <f>IF(入力表!L20="","",入力表!L20)</f>
        <v/>
      </c>
      <c r="U10" s="182" t="str">
        <f>IF(ISERROR(VLOOKUP(IF(T10="","",入力表!M20),$AR$2:$AS$5,2,FALSE)),"",VLOOKUP(IF(T10="","",入力表!M20),$AR$2:$AS$5,2,FALSE))</f>
        <v/>
      </c>
      <c r="V10" s="182" t="str">
        <f>IF(ISBLANK(入力表!N20),"",入力表!N20)</f>
        <v/>
      </c>
      <c r="W10" s="182" t="str">
        <f>IF(ISBLANK(入力表!O20),"",入力表!O20)</f>
        <v/>
      </c>
      <c r="X10" s="182" t="str">
        <f>IF(ISERROR(VLOOKUP(入力表!P20,$AR$2:$AS$5,2,FALSE)),"",VLOOKUP(入力表!P20,$AR$2:$AS$5,2,FALSE))</f>
        <v/>
      </c>
      <c r="Y10" s="182" t="str">
        <f>IF(ISBLANK(入力表!Q20),"",入力表!Q20)</f>
        <v/>
      </c>
      <c r="Z10" s="182" t="str">
        <f>IF(ISBLANK(入力表!R20),"",入力表!R20)</f>
        <v/>
      </c>
      <c r="AA10" s="181" t="str">
        <f>IF(入力表!T20="","",入力表!T20)</f>
        <v/>
      </c>
      <c r="AB10" s="182" t="str">
        <f>IF(入力表!U20="","",入力表!U20)</f>
        <v/>
      </c>
      <c r="AC10" s="182" t="str">
        <f t="shared" si="3"/>
        <v/>
      </c>
      <c r="AD10" s="183" t="str">
        <f>IF(ISBLANK(入力表!W20),"",入力表!W20)</f>
        <v/>
      </c>
      <c r="AE10" s="183" t="str">
        <f>IF(ISBLANK(入力表!X20),"",入力表!X20)</f>
        <v/>
      </c>
      <c r="AF10" s="183" t="str">
        <f>IF(ISERROR(VLOOKUP(入力表!Y20,$AR$2:$AS$5,2,FALSE)),"",VLOOKUP(入力表!Y20,$AR$2:$AS$5,2,FALSE))</f>
        <v/>
      </c>
      <c r="AG10" s="183" t="str">
        <f>IF(ISBLANK(入力表!Z20),"",入力表!Z20)</f>
        <v/>
      </c>
      <c r="AH10" s="184" t="str">
        <f>IF(ISBLANK(入力表!AA20),"",入力表!AA20)</f>
        <v/>
      </c>
      <c r="AI10" s="8"/>
      <c r="AJ10" s="8"/>
      <c r="AK10" s="8" t="str">
        <f>IF(ISERROR(VLOOKUP(IF(AJ10="","",入力表!AE20),$AR$2:$AS$5,2,FALSE)),"",VLOOKUP(IF(AJ10="","",入力表!AE20),$AR$2:$AS$5,2,FALSE))</f>
        <v/>
      </c>
      <c r="AL10" s="8" t="str">
        <f>IF(ISBLANK(入力表!AF20),"",入力表!AF20)</f>
        <v/>
      </c>
      <c r="AM10" s="8" t="str">
        <f>IF(ISBLANK(入力表!AG20),"",入力表!AG20)</f>
        <v/>
      </c>
      <c r="AN10" s="8" t="str">
        <f>IF(ISERROR(VLOOKUP(入力表!AH20,$AR$2:$AS$5,2,FALSE)),"",VLOOKUP(入力表!AH20,$AR$2:$AS$5,2,FALSE))</f>
        <v/>
      </c>
      <c r="AO10" s="8" t="str">
        <f>IF(ISBLANK(入力表!AI20),"",入力表!AI20)</f>
        <v/>
      </c>
      <c r="AP10" s="185" t="str">
        <f>IF(ISBLANK(入力表!AJ20),"",入力表!AJ20)</f>
        <v/>
      </c>
    </row>
    <row r="11" spans="1:45" ht="9.9499999999999993" customHeight="1">
      <c r="A11" s="107">
        <v>10</v>
      </c>
      <c r="B11" s="107" t="str">
        <f>IF(ISBLANK(入力表!C21),"",入力表!C21)</f>
        <v/>
      </c>
      <c r="C11" s="107" t="str">
        <f>IF(ISBLANK(入力表!D21),"",入力表!D21)</f>
        <v/>
      </c>
      <c r="D11" s="107" t="str">
        <f>IF(ISBLANK(入力表!E21),"",入力表!E21)</f>
        <v/>
      </c>
      <c r="E11" s="107" t="str">
        <f>RIGHT(入力表!F21,2)</f>
        <v/>
      </c>
      <c r="F11" s="107" t="str">
        <f>IF(ISBLANK(入力表!G21),"",入力表!G21)</f>
        <v/>
      </c>
      <c r="G11" s="107" t="str">
        <f>IF(ISBLANK(入力表!H21),"",入力表!H21)</f>
        <v/>
      </c>
      <c r="H11" s="107" t="str">
        <f>IF(D11="","",入力表!$C$4)</f>
        <v/>
      </c>
      <c r="I11" s="107" t="str">
        <f>IF(ISBLANK(入力表!I21),"",入力表!I21)</f>
        <v/>
      </c>
      <c r="J11" s="107">
        <f>入力表!J21</f>
        <v>0</v>
      </c>
      <c r="K11" s="107" t="str">
        <f t="shared" si="0"/>
        <v/>
      </c>
      <c r="L11" s="107">
        <f>入力表!S21</f>
        <v>0</v>
      </c>
      <c r="M11" s="107" t="str">
        <f t="shared" si="1"/>
        <v/>
      </c>
      <c r="N11" s="107">
        <f>入力表!AB21</f>
        <v>0</v>
      </c>
      <c r="O11" s="107" t="str">
        <f t="shared" si="2"/>
        <v/>
      </c>
      <c r="P11" s="107">
        <f>入力表!AK21</f>
        <v>0</v>
      </c>
      <c r="Q11" s="107">
        <f>入力表!AL21</f>
        <v>0</v>
      </c>
      <c r="R11" s="108"/>
      <c r="S11" s="181" t="str">
        <f>IF(入力表!K21="","",入力表!K21)</f>
        <v/>
      </c>
      <c r="T11" s="182" t="str">
        <f>IF(入力表!L21="","",入力表!L21)</f>
        <v/>
      </c>
      <c r="U11" s="182" t="str">
        <f>IF(ISERROR(VLOOKUP(IF(T11="","",入力表!M21),$AR$2:$AS$5,2,FALSE)),"",VLOOKUP(IF(T11="","",入力表!M21),$AR$2:$AS$5,2,FALSE))</f>
        <v/>
      </c>
      <c r="V11" s="182" t="str">
        <f>IF(ISBLANK(入力表!N21),"",入力表!N21)</f>
        <v/>
      </c>
      <c r="W11" s="182" t="str">
        <f>IF(ISBLANK(入力表!O21),"",入力表!O21)</f>
        <v/>
      </c>
      <c r="X11" s="182" t="str">
        <f>IF(ISERROR(VLOOKUP(入力表!P21,$AR$2:$AS$5,2,FALSE)),"",VLOOKUP(入力表!P21,$AR$2:$AS$5,2,FALSE))</f>
        <v/>
      </c>
      <c r="Y11" s="182" t="str">
        <f>IF(ISBLANK(入力表!Q21),"",入力表!Q21)</f>
        <v/>
      </c>
      <c r="Z11" s="182" t="str">
        <f>IF(ISBLANK(入力表!R21),"",入力表!R21)</f>
        <v/>
      </c>
      <c r="AA11" s="181" t="str">
        <f>IF(入力表!T21="","",入力表!T21)</f>
        <v/>
      </c>
      <c r="AB11" s="182" t="str">
        <f>IF(入力表!U21="","",入力表!U21)</f>
        <v/>
      </c>
      <c r="AC11" s="182" t="str">
        <f t="shared" si="3"/>
        <v/>
      </c>
      <c r="AD11" s="183" t="str">
        <f>IF(ISBLANK(入力表!W21),"",入力表!W21)</f>
        <v/>
      </c>
      <c r="AE11" s="183" t="str">
        <f>IF(ISBLANK(入力表!X21),"",入力表!X21)</f>
        <v/>
      </c>
      <c r="AF11" s="183" t="str">
        <f>IF(ISERROR(VLOOKUP(入力表!Y21,$AR$2:$AS$5,2,FALSE)),"",VLOOKUP(入力表!Y21,$AR$2:$AS$5,2,FALSE))</f>
        <v/>
      </c>
      <c r="AG11" s="183" t="str">
        <f>IF(ISBLANK(入力表!Z21),"",入力表!Z21)</f>
        <v/>
      </c>
      <c r="AH11" s="184" t="str">
        <f>IF(ISBLANK(入力表!AA21),"",入力表!AA21)</f>
        <v/>
      </c>
      <c r="AI11" s="8"/>
      <c r="AJ11" s="8"/>
      <c r="AK11" s="8" t="str">
        <f>IF(ISERROR(VLOOKUP(IF(AJ11="","",入力表!AE21),$AR$2:$AS$5,2,FALSE)),"",VLOOKUP(IF(AJ11="","",入力表!AE21),$AR$2:$AS$5,2,FALSE))</f>
        <v/>
      </c>
      <c r="AL11" s="8" t="str">
        <f>IF(ISBLANK(入力表!AF21),"",入力表!AF21)</f>
        <v/>
      </c>
      <c r="AM11" s="8" t="str">
        <f>IF(ISBLANK(入力表!AG21),"",入力表!AG21)</f>
        <v/>
      </c>
      <c r="AN11" s="8" t="str">
        <f>IF(ISERROR(VLOOKUP(入力表!AH21,$AR$2:$AS$5,2,FALSE)),"",VLOOKUP(入力表!AH21,$AR$2:$AS$5,2,FALSE))</f>
        <v/>
      </c>
      <c r="AO11" s="8" t="str">
        <f>IF(ISBLANK(入力表!AI21),"",入力表!AI21)</f>
        <v/>
      </c>
      <c r="AP11" s="185" t="str">
        <f>IF(ISBLANK(入力表!AJ21),"",入力表!AJ21)</f>
        <v/>
      </c>
    </row>
    <row r="12" spans="1:45" ht="9.9499999999999993" customHeight="1">
      <c r="A12" s="107">
        <v>11</v>
      </c>
      <c r="B12" s="107" t="str">
        <f>IF(ISBLANK(入力表!C22),"",入力表!C22)</f>
        <v/>
      </c>
      <c r="C12" s="107" t="str">
        <f>IF(ISBLANK(入力表!D22),"",入力表!D22)</f>
        <v/>
      </c>
      <c r="D12" s="107" t="str">
        <f>IF(ISBLANK(入力表!E22),"",入力表!E22)</f>
        <v/>
      </c>
      <c r="E12" s="107" t="str">
        <f>RIGHT(入力表!F22,2)</f>
        <v/>
      </c>
      <c r="F12" s="107" t="str">
        <f>IF(ISBLANK(入力表!G22),"",入力表!G22)</f>
        <v/>
      </c>
      <c r="G12" s="107" t="str">
        <f>IF(ISBLANK(入力表!H22),"",入力表!H22)</f>
        <v/>
      </c>
      <c r="H12" s="107" t="str">
        <f>IF(D12="","",入力表!$C$4)</f>
        <v/>
      </c>
      <c r="I12" s="107" t="str">
        <f>IF(ISBLANK(入力表!I22),"",入力表!I22)</f>
        <v/>
      </c>
      <c r="J12" s="107">
        <f>入力表!J22</f>
        <v>0</v>
      </c>
      <c r="K12" s="107" t="str">
        <f t="shared" si="0"/>
        <v/>
      </c>
      <c r="L12" s="107">
        <f>入力表!S22</f>
        <v>0</v>
      </c>
      <c r="M12" s="107" t="str">
        <f t="shared" si="1"/>
        <v/>
      </c>
      <c r="N12" s="107">
        <f>入力表!AB22</f>
        <v>0</v>
      </c>
      <c r="O12" s="107" t="str">
        <f t="shared" si="2"/>
        <v/>
      </c>
      <c r="P12" s="107">
        <f>入力表!AK22</f>
        <v>0</v>
      </c>
      <c r="Q12" s="107">
        <f>入力表!AL22</f>
        <v>0</v>
      </c>
      <c r="R12" s="108"/>
      <c r="S12" s="181" t="str">
        <f>IF(入力表!K22="","",入力表!K22)</f>
        <v/>
      </c>
      <c r="T12" s="182" t="str">
        <f>IF(入力表!L22="","",入力表!L22)</f>
        <v/>
      </c>
      <c r="U12" s="182" t="str">
        <f>IF(ISERROR(VLOOKUP(IF(T12="","",入力表!M22),$AR$2:$AS$5,2,FALSE)),"",VLOOKUP(IF(T12="","",入力表!M22),$AR$2:$AS$5,2,FALSE))</f>
        <v/>
      </c>
      <c r="V12" s="182" t="str">
        <f>IF(ISBLANK(入力表!N22),"",入力表!N22)</f>
        <v/>
      </c>
      <c r="W12" s="182" t="str">
        <f>IF(ISBLANK(入力表!O22),"",入力表!O22)</f>
        <v/>
      </c>
      <c r="X12" s="182" t="str">
        <f>IF(ISERROR(VLOOKUP(入力表!P22,$AR$2:$AS$5,2,FALSE)),"",VLOOKUP(入力表!P22,$AR$2:$AS$5,2,FALSE))</f>
        <v/>
      </c>
      <c r="Y12" s="182" t="str">
        <f>IF(ISBLANK(入力表!Q22),"",入力表!Q22)</f>
        <v/>
      </c>
      <c r="Z12" s="182" t="str">
        <f>IF(ISBLANK(入力表!R22),"",入力表!R22)</f>
        <v/>
      </c>
      <c r="AA12" s="181" t="str">
        <f>IF(入力表!T22="","",入力表!T22)</f>
        <v/>
      </c>
      <c r="AB12" s="182" t="str">
        <f>IF(入力表!U22="","",入力表!U22)</f>
        <v/>
      </c>
      <c r="AC12" s="182" t="str">
        <f t="shared" si="3"/>
        <v/>
      </c>
      <c r="AD12" s="183" t="str">
        <f>IF(ISBLANK(入力表!W22),"",入力表!W22)</f>
        <v/>
      </c>
      <c r="AE12" s="183" t="str">
        <f>IF(ISBLANK(入力表!X22),"",入力表!X22)</f>
        <v/>
      </c>
      <c r="AF12" s="183" t="str">
        <f>IF(ISERROR(VLOOKUP(入力表!Y22,$AR$2:$AS$5,2,FALSE)),"",VLOOKUP(入力表!Y22,$AR$2:$AS$5,2,FALSE))</f>
        <v/>
      </c>
      <c r="AG12" s="183" t="str">
        <f>IF(ISBLANK(入力表!Z22),"",入力表!Z22)</f>
        <v/>
      </c>
      <c r="AH12" s="184" t="str">
        <f>IF(ISBLANK(入力表!AA22),"",入力表!AA22)</f>
        <v/>
      </c>
      <c r="AI12" s="8"/>
      <c r="AJ12" s="8"/>
      <c r="AK12" s="8" t="str">
        <f>IF(ISERROR(VLOOKUP(IF(AJ12="","",入力表!AE22),$AR$2:$AS$5,2,FALSE)),"",VLOOKUP(IF(AJ12="","",入力表!AE22),$AR$2:$AS$5,2,FALSE))</f>
        <v/>
      </c>
      <c r="AL12" s="8" t="str">
        <f>IF(ISBLANK(入力表!AF22),"",入力表!AF22)</f>
        <v/>
      </c>
      <c r="AM12" s="8" t="str">
        <f>IF(ISBLANK(入力表!AG22),"",入力表!AG22)</f>
        <v/>
      </c>
      <c r="AN12" s="8" t="str">
        <f>IF(ISERROR(VLOOKUP(入力表!AH22,$AR$2:$AS$5,2,FALSE)),"",VLOOKUP(入力表!AH22,$AR$2:$AS$5,2,FALSE))</f>
        <v/>
      </c>
      <c r="AO12" s="8" t="str">
        <f>IF(ISBLANK(入力表!AI22),"",入力表!AI22)</f>
        <v/>
      </c>
      <c r="AP12" s="185" t="str">
        <f>IF(ISBLANK(入力表!AJ22),"",入力表!AJ22)</f>
        <v/>
      </c>
    </row>
    <row r="13" spans="1:45" ht="9.9499999999999993" customHeight="1">
      <c r="A13" s="107">
        <v>12</v>
      </c>
      <c r="B13" s="107" t="str">
        <f>IF(ISBLANK(入力表!C23),"",入力表!C23)</f>
        <v/>
      </c>
      <c r="C13" s="107" t="str">
        <f>IF(ISBLANK(入力表!D23),"",入力表!D23)</f>
        <v/>
      </c>
      <c r="D13" s="107" t="str">
        <f>IF(ISBLANK(入力表!E23),"",入力表!E23)</f>
        <v/>
      </c>
      <c r="E13" s="107" t="str">
        <f>RIGHT(入力表!F23,2)</f>
        <v/>
      </c>
      <c r="F13" s="107" t="str">
        <f>IF(ISBLANK(入力表!G23),"",入力表!G23)</f>
        <v/>
      </c>
      <c r="G13" s="107" t="str">
        <f>IF(ISBLANK(入力表!H23),"",入力表!H23)</f>
        <v/>
      </c>
      <c r="H13" s="107" t="str">
        <f>IF(D13="","",入力表!$C$4)</f>
        <v/>
      </c>
      <c r="I13" s="107" t="str">
        <f>IF(ISBLANK(入力表!I23),"",入力表!I23)</f>
        <v/>
      </c>
      <c r="J13" s="107">
        <f>入力表!J23</f>
        <v>0</v>
      </c>
      <c r="K13" s="107" t="str">
        <f t="shared" si="0"/>
        <v/>
      </c>
      <c r="L13" s="107">
        <f>入力表!S23</f>
        <v>0</v>
      </c>
      <c r="M13" s="107" t="str">
        <f t="shared" si="1"/>
        <v/>
      </c>
      <c r="N13" s="107">
        <f>入力表!AB23</f>
        <v>0</v>
      </c>
      <c r="O13" s="107" t="str">
        <f t="shared" si="2"/>
        <v/>
      </c>
      <c r="P13" s="107">
        <f>入力表!AK23</f>
        <v>0</v>
      </c>
      <c r="Q13" s="107">
        <f>入力表!AL23</f>
        <v>0</v>
      </c>
      <c r="R13" s="108"/>
      <c r="S13" s="181" t="str">
        <f>IF(入力表!K23="","",入力表!K23)</f>
        <v/>
      </c>
      <c r="T13" s="182" t="str">
        <f>IF(入力表!L23="","",入力表!L23)</f>
        <v/>
      </c>
      <c r="U13" s="182" t="str">
        <f>IF(ISERROR(VLOOKUP(IF(T13="","",入力表!M23),$AR$2:$AS$5,2,FALSE)),"",VLOOKUP(IF(T13="","",入力表!M23),$AR$2:$AS$5,2,FALSE))</f>
        <v/>
      </c>
      <c r="V13" s="182" t="str">
        <f>IF(ISBLANK(入力表!N23),"",入力表!N23)</f>
        <v/>
      </c>
      <c r="W13" s="182" t="str">
        <f>IF(ISBLANK(入力表!O23),"",入力表!O23)</f>
        <v/>
      </c>
      <c r="X13" s="182" t="str">
        <f>IF(ISERROR(VLOOKUP(入力表!P23,$AR$2:$AS$5,2,FALSE)),"",VLOOKUP(入力表!P23,$AR$2:$AS$5,2,FALSE))</f>
        <v/>
      </c>
      <c r="Y13" s="182" t="str">
        <f>IF(ISBLANK(入力表!Q23),"",入力表!Q23)</f>
        <v/>
      </c>
      <c r="Z13" s="182" t="str">
        <f>IF(ISBLANK(入力表!R23),"",入力表!R23)</f>
        <v/>
      </c>
      <c r="AA13" s="181" t="str">
        <f>IF(入力表!T23="","",入力表!T23)</f>
        <v/>
      </c>
      <c r="AB13" s="182" t="str">
        <f>IF(入力表!U23="","",入力表!U23)</f>
        <v/>
      </c>
      <c r="AC13" s="182" t="str">
        <f t="shared" si="3"/>
        <v/>
      </c>
      <c r="AD13" s="183" t="str">
        <f>IF(ISBLANK(入力表!W23),"",入力表!W23)</f>
        <v/>
      </c>
      <c r="AE13" s="183" t="str">
        <f>IF(ISBLANK(入力表!X23),"",入力表!X23)</f>
        <v/>
      </c>
      <c r="AF13" s="183" t="str">
        <f>IF(ISERROR(VLOOKUP(入力表!Y23,$AR$2:$AS$5,2,FALSE)),"",VLOOKUP(入力表!Y23,$AR$2:$AS$5,2,FALSE))</f>
        <v/>
      </c>
      <c r="AG13" s="183" t="str">
        <f>IF(ISBLANK(入力表!Z23),"",入力表!Z23)</f>
        <v/>
      </c>
      <c r="AH13" s="184" t="str">
        <f>IF(ISBLANK(入力表!AA23),"",入力表!AA23)</f>
        <v/>
      </c>
      <c r="AI13" s="8"/>
      <c r="AJ13" s="8"/>
      <c r="AK13" s="8" t="str">
        <f>IF(ISERROR(VLOOKUP(IF(AJ13="","",入力表!AE23),$AR$2:$AS$5,2,FALSE)),"",VLOOKUP(IF(AJ13="","",入力表!AE23),$AR$2:$AS$5,2,FALSE))</f>
        <v/>
      </c>
      <c r="AL13" s="8" t="str">
        <f>IF(ISBLANK(入力表!AF23),"",入力表!AF23)</f>
        <v/>
      </c>
      <c r="AM13" s="8" t="str">
        <f>IF(ISBLANK(入力表!AG23),"",入力表!AG23)</f>
        <v/>
      </c>
      <c r="AN13" s="8" t="str">
        <f>IF(ISERROR(VLOOKUP(入力表!AH23,$AR$2:$AS$5,2,FALSE)),"",VLOOKUP(入力表!AH23,$AR$2:$AS$5,2,FALSE))</f>
        <v/>
      </c>
      <c r="AO13" s="8" t="str">
        <f>IF(ISBLANK(入力表!AI23),"",入力表!AI23)</f>
        <v/>
      </c>
      <c r="AP13" s="185" t="str">
        <f>IF(ISBLANK(入力表!AJ23),"",入力表!AJ23)</f>
        <v/>
      </c>
    </row>
    <row r="14" spans="1:45" ht="9.9499999999999993" customHeight="1">
      <c r="A14" s="107">
        <v>13</v>
      </c>
      <c r="B14" s="107" t="str">
        <f>IF(ISBLANK(入力表!C24),"",入力表!C24)</f>
        <v/>
      </c>
      <c r="C14" s="107" t="str">
        <f>IF(ISBLANK(入力表!D24),"",入力表!D24)</f>
        <v/>
      </c>
      <c r="D14" s="107" t="str">
        <f>IF(ISBLANK(入力表!E24),"",入力表!E24)</f>
        <v/>
      </c>
      <c r="E14" s="107" t="str">
        <f>RIGHT(入力表!F24,2)</f>
        <v/>
      </c>
      <c r="F14" s="107" t="str">
        <f>IF(ISBLANK(入力表!G24),"",入力表!G24)</f>
        <v/>
      </c>
      <c r="G14" s="107" t="str">
        <f>IF(ISBLANK(入力表!H24),"",入力表!H24)</f>
        <v/>
      </c>
      <c r="H14" s="107" t="str">
        <f>IF(D14="","",入力表!$C$4)</f>
        <v/>
      </c>
      <c r="I14" s="107" t="str">
        <f>IF(ISBLANK(入力表!I24),"",入力表!I24)</f>
        <v/>
      </c>
      <c r="J14" s="107">
        <f>入力表!J24</f>
        <v>0</v>
      </c>
      <c r="K14" s="107" t="str">
        <f t="shared" si="0"/>
        <v/>
      </c>
      <c r="L14" s="107">
        <f>入力表!S24</f>
        <v>0</v>
      </c>
      <c r="M14" s="107" t="str">
        <f t="shared" si="1"/>
        <v/>
      </c>
      <c r="N14" s="107">
        <f>入力表!AB24</f>
        <v>0</v>
      </c>
      <c r="O14" s="107" t="str">
        <f t="shared" si="2"/>
        <v/>
      </c>
      <c r="P14" s="107">
        <f>入力表!AK24</f>
        <v>0</v>
      </c>
      <c r="Q14" s="107">
        <f>入力表!AL24</f>
        <v>0</v>
      </c>
      <c r="R14" s="108"/>
      <c r="S14" s="181" t="str">
        <f>IF(入力表!K24="","",入力表!K24)</f>
        <v/>
      </c>
      <c r="T14" s="182" t="str">
        <f>IF(入力表!L24="","",入力表!L24)</f>
        <v/>
      </c>
      <c r="U14" s="182" t="str">
        <f>IF(ISERROR(VLOOKUP(IF(T14="","",入力表!M24),$AR$2:$AS$5,2,FALSE)),"",VLOOKUP(IF(T14="","",入力表!M24),$AR$2:$AS$5,2,FALSE))</f>
        <v/>
      </c>
      <c r="V14" s="182" t="str">
        <f>IF(ISBLANK(入力表!N24),"",入力表!N24)</f>
        <v/>
      </c>
      <c r="W14" s="182" t="str">
        <f>IF(ISBLANK(入力表!O24),"",入力表!O24)</f>
        <v/>
      </c>
      <c r="X14" s="182" t="str">
        <f>IF(ISERROR(VLOOKUP(入力表!P24,$AR$2:$AS$5,2,FALSE)),"",VLOOKUP(入力表!P24,$AR$2:$AS$5,2,FALSE))</f>
        <v/>
      </c>
      <c r="Y14" s="182" t="str">
        <f>IF(ISBLANK(入力表!Q24),"",入力表!Q24)</f>
        <v/>
      </c>
      <c r="Z14" s="182" t="str">
        <f>IF(ISBLANK(入力表!R24),"",入力表!R24)</f>
        <v/>
      </c>
      <c r="AA14" s="181" t="str">
        <f>IF(入力表!T24="","",入力表!T24)</f>
        <v/>
      </c>
      <c r="AB14" s="182" t="str">
        <f>IF(入力表!U24="","",入力表!U24)</f>
        <v/>
      </c>
      <c r="AC14" s="182" t="str">
        <f t="shared" si="3"/>
        <v/>
      </c>
      <c r="AD14" s="183" t="str">
        <f>IF(ISBLANK(入力表!W24),"",入力表!W24)</f>
        <v/>
      </c>
      <c r="AE14" s="183" t="str">
        <f>IF(ISBLANK(入力表!X24),"",入力表!X24)</f>
        <v/>
      </c>
      <c r="AF14" s="183" t="str">
        <f>IF(ISERROR(VLOOKUP(入力表!Y24,$AR$2:$AS$5,2,FALSE)),"",VLOOKUP(入力表!Y24,$AR$2:$AS$5,2,FALSE))</f>
        <v/>
      </c>
      <c r="AG14" s="183" t="str">
        <f>IF(ISBLANK(入力表!Z24),"",入力表!Z24)</f>
        <v/>
      </c>
      <c r="AH14" s="184" t="str">
        <f>IF(ISBLANK(入力表!AA24),"",入力表!AA24)</f>
        <v/>
      </c>
      <c r="AI14" s="8"/>
      <c r="AJ14" s="8"/>
      <c r="AK14" s="8" t="str">
        <f>IF(ISERROR(VLOOKUP(IF(AJ14="","",入力表!AE24),$AR$2:$AS$5,2,FALSE)),"",VLOOKUP(IF(AJ14="","",入力表!AE24),$AR$2:$AS$5,2,FALSE))</f>
        <v/>
      </c>
      <c r="AL14" s="8" t="str">
        <f>IF(ISBLANK(入力表!AF24),"",入力表!AF24)</f>
        <v/>
      </c>
      <c r="AM14" s="8" t="str">
        <f>IF(ISBLANK(入力表!AG24),"",入力表!AG24)</f>
        <v/>
      </c>
      <c r="AN14" s="8" t="str">
        <f>IF(ISERROR(VLOOKUP(入力表!AH24,$AR$2:$AS$5,2,FALSE)),"",VLOOKUP(入力表!AH24,$AR$2:$AS$5,2,FALSE))</f>
        <v/>
      </c>
      <c r="AO14" s="8" t="str">
        <f>IF(ISBLANK(入力表!AI24),"",入力表!AI24)</f>
        <v/>
      </c>
      <c r="AP14" s="185" t="str">
        <f>IF(ISBLANK(入力表!AJ24),"",入力表!AJ24)</f>
        <v/>
      </c>
    </row>
    <row r="15" spans="1:45" ht="9.9499999999999993" customHeight="1">
      <c r="A15" s="107">
        <v>14</v>
      </c>
      <c r="B15" s="107" t="str">
        <f>IF(ISBLANK(入力表!C25),"",入力表!C25)</f>
        <v/>
      </c>
      <c r="C15" s="107" t="str">
        <f>IF(ISBLANK(入力表!D25),"",入力表!D25)</f>
        <v/>
      </c>
      <c r="D15" s="107" t="str">
        <f>IF(ISBLANK(入力表!E25),"",入力表!E25)</f>
        <v/>
      </c>
      <c r="E15" s="107" t="str">
        <f>RIGHT(入力表!F25,2)</f>
        <v/>
      </c>
      <c r="F15" s="107" t="str">
        <f>IF(ISBLANK(入力表!G25),"",入力表!G25)</f>
        <v/>
      </c>
      <c r="G15" s="107" t="str">
        <f>IF(ISBLANK(入力表!H25),"",入力表!H25)</f>
        <v/>
      </c>
      <c r="H15" s="107" t="str">
        <f>IF(D15="","",入力表!$C$4)</f>
        <v/>
      </c>
      <c r="I15" s="107" t="str">
        <f>IF(ISBLANK(入力表!I25),"",入力表!I25)</f>
        <v/>
      </c>
      <c r="J15" s="107">
        <f>入力表!J25</f>
        <v>0</v>
      </c>
      <c r="K15" s="107" t="str">
        <f t="shared" si="0"/>
        <v/>
      </c>
      <c r="L15" s="107">
        <f>入力表!S25</f>
        <v>0</v>
      </c>
      <c r="M15" s="107" t="str">
        <f t="shared" si="1"/>
        <v/>
      </c>
      <c r="N15" s="107">
        <f>入力表!AB25</f>
        <v>0</v>
      </c>
      <c r="O15" s="107" t="str">
        <f t="shared" si="2"/>
        <v/>
      </c>
      <c r="P15" s="107">
        <f>入力表!AK25</f>
        <v>0</v>
      </c>
      <c r="Q15" s="107">
        <f>入力表!AL25</f>
        <v>0</v>
      </c>
      <c r="R15" s="108"/>
      <c r="S15" s="181" t="str">
        <f>IF(入力表!K25="","",入力表!K25)</f>
        <v/>
      </c>
      <c r="T15" s="182" t="str">
        <f>IF(入力表!L25="","",入力表!L25)</f>
        <v/>
      </c>
      <c r="U15" s="182" t="str">
        <f>IF(ISERROR(VLOOKUP(IF(T15="","",入力表!M25),$AR$2:$AS$5,2,FALSE)),"",VLOOKUP(IF(T15="","",入力表!M25),$AR$2:$AS$5,2,FALSE))</f>
        <v/>
      </c>
      <c r="V15" s="182" t="str">
        <f>IF(ISBLANK(入力表!N25),"",入力表!N25)</f>
        <v/>
      </c>
      <c r="W15" s="182" t="str">
        <f>IF(ISBLANK(入力表!O25),"",入力表!O25)</f>
        <v/>
      </c>
      <c r="X15" s="182" t="str">
        <f>IF(ISERROR(VLOOKUP(入力表!P25,$AR$2:$AS$5,2,FALSE)),"",VLOOKUP(入力表!P25,$AR$2:$AS$5,2,FALSE))</f>
        <v/>
      </c>
      <c r="Y15" s="182" t="str">
        <f>IF(ISBLANK(入力表!Q25),"",入力表!Q25)</f>
        <v/>
      </c>
      <c r="Z15" s="182" t="str">
        <f>IF(ISBLANK(入力表!R25),"",入力表!R25)</f>
        <v/>
      </c>
      <c r="AA15" s="181" t="str">
        <f>IF(入力表!T25="","",入力表!T25)</f>
        <v/>
      </c>
      <c r="AB15" s="182" t="str">
        <f>IF(入力表!U25="","",入力表!U25)</f>
        <v/>
      </c>
      <c r="AC15" s="182" t="str">
        <f t="shared" si="3"/>
        <v/>
      </c>
      <c r="AD15" s="183" t="str">
        <f>IF(ISBLANK(入力表!W25),"",入力表!W25)</f>
        <v/>
      </c>
      <c r="AE15" s="183" t="str">
        <f>IF(ISBLANK(入力表!X25),"",入力表!X25)</f>
        <v/>
      </c>
      <c r="AF15" s="183" t="str">
        <f>IF(ISERROR(VLOOKUP(入力表!Y25,$AR$2:$AS$5,2,FALSE)),"",VLOOKUP(入力表!Y25,$AR$2:$AS$5,2,FALSE))</f>
        <v/>
      </c>
      <c r="AG15" s="183" t="str">
        <f>IF(ISBLANK(入力表!Z25),"",入力表!Z25)</f>
        <v/>
      </c>
      <c r="AH15" s="184" t="str">
        <f>IF(ISBLANK(入力表!AA25),"",入力表!AA25)</f>
        <v/>
      </c>
      <c r="AI15" s="8"/>
      <c r="AJ15" s="8"/>
      <c r="AK15" s="8" t="str">
        <f>IF(ISERROR(VLOOKUP(IF(AJ15="","",入力表!AE25),$AR$2:$AS$5,2,FALSE)),"",VLOOKUP(IF(AJ15="","",入力表!AE25),$AR$2:$AS$5,2,FALSE))</f>
        <v/>
      </c>
      <c r="AL15" s="8" t="str">
        <f>IF(ISBLANK(入力表!AF25),"",入力表!AF25)</f>
        <v/>
      </c>
      <c r="AM15" s="8" t="str">
        <f>IF(ISBLANK(入力表!AG25),"",入力表!AG25)</f>
        <v/>
      </c>
      <c r="AN15" s="8" t="str">
        <f>IF(ISERROR(VLOOKUP(入力表!AH25,$AR$2:$AS$5,2,FALSE)),"",VLOOKUP(入力表!AH25,$AR$2:$AS$5,2,FALSE))</f>
        <v/>
      </c>
      <c r="AO15" s="8" t="str">
        <f>IF(ISBLANK(入力表!AI25),"",入力表!AI25)</f>
        <v/>
      </c>
      <c r="AP15" s="185" t="str">
        <f>IF(ISBLANK(入力表!AJ25),"",入力表!AJ25)</f>
        <v/>
      </c>
    </row>
    <row r="16" spans="1:45" ht="9.9499999999999993" customHeight="1">
      <c r="A16" s="107">
        <v>15</v>
      </c>
      <c r="B16" s="107" t="str">
        <f>IF(ISBLANK(入力表!C26),"",入力表!C26)</f>
        <v/>
      </c>
      <c r="C16" s="107" t="str">
        <f>IF(ISBLANK(入力表!D26),"",入力表!D26)</f>
        <v/>
      </c>
      <c r="D16" s="107" t="str">
        <f>IF(ISBLANK(入力表!E26),"",入力表!E26)</f>
        <v/>
      </c>
      <c r="E16" s="107" t="str">
        <f>RIGHT(入力表!F26,2)</f>
        <v/>
      </c>
      <c r="F16" s="107" t="str">
        <f>IF(ISBLANK(入力表!G26),"",入力表!G26)</f>
        <v/>
      </c>
      <c r="G16" s="107" t="str">
        <f>IF(ISBLANK(入力表!H26),"",入力表!H26)</f>
        <v/>
      </c>
      <c r="H16" s="107" t="str">
        <f>IF(D16="","",入力表!$C$4)</f>
        <v/>
      </c>
      <c r="I16" s="107" t="str">
        <f>IF(ISBLANK(入力表!I26),"",入力表!I26)</f>
        <v/>
      </c>
      <c r="J16" s="107">
        <f>入力表!J26</f>
        <v>0</v>
      </c>
      <c r="K16" s="107" t="str">
        <f t="shared" si="0"/>
        <v/>
      </c>
      <c r="L16" s="107">
        <f>入力表!S26</f>
        <v>0</v>
      </c>
      <c r="M16" s="107" t="str">
        <f t="shared" si="1"/>
        <v/>
      </c>
      <c r="N16" s="107">
        <f>入力表!AB26</f>
        <v>0</v>
      </c>
      <c r="O16" s="107" t="str">
        <f t="shared" si="2"/>
        <v/>
      </c>
      <c r="P16" s="107">
        <f>入力表!AK26</f>
        <v>0</v>
      </c>
      <c r="Q16" s="107">
        <f>入力表!AL26</f>
        <v>0</v>
      </c>
      <c r="R16" s="108"/>
      <c r="S16" s="181" t="str">
        <f>IF(入力表!K26="","",入力表!K26)</f>
        <v/>
      </c>
      <c r="T16" s="182" t="str">
        <f>IF(入力表!L26="","",入力表!L26)</f>
        <v/>
      </c>
      <c r="U16" s="182" t="str">
        <f>IF(ISERROR(VLOOKUP(IF(T16="","",入力表!M26),$AR$2:$AS$5,2,FALSE)),"",VLOOKUP(IF(T16="","",入力表!M26),$AR$2:$AS$5,2,FALSE))</f>
        <v/>
      </c>
      <c r="V16" s="182" t="str">
        <f>IF(ISBLANK(入力表!N26),"",入力表!N26)</f>
        <v/>
      </c>
      <c r="W16" s="182" t="str">
        <f>IF(ISBLANK(入力表!O26),"",入力表!O26)</f>
        <v/>
      </c>
      <c r="X16" s="182" t="str">
        <f>IF(ISERROR(VLOOKUP(入力表!P26,$AR$2:$AS$5,2,FALSE)),"",VLOOKUP(入力表!P26,$AR$2:$AS$5,2,FALSE))</f>
        <v/>
      </c>
      <c r="Y16" s="182" t="str">
        <f>IF(ISBLANK(入力表!Q26),"",入力表!Q26)</f>
        <v/>
      </c>
      <c r="Z16" s="182" t="str">
        <f>IF(ISBLANK(入力表!R26),"",入力表!R26)</f>
        <v/>
      </c>
      <c r="AA16" s="181" t="str">
        <f>IF(入力表!T26="","",入力表!T26)</f>
        <v/>
      </c>
      <c r="AB16" s="182" t="str">
        <f>IF(入力表!U26="","",入力表!U26)</f>
        <v/>
      </c>
      <c r="AC16" s="182" t="str">
        <f t="shared" si="3"/>
        <v/>
      </c>
      <c r="AD16" s="183" t="str">
        <f>IF(ISBLANK(入力表!W26),"",入力表!W26)</f>
        <v/>
      </c>
      <c r="AE16" s="183" t="str">
        <f>IF(ISBLANK(入力表!X26),"",入力表!X26)</f>
        <v/>
      </c>
      <c r="AF16" s="183" t="str">
        <f>IF(ISERROR(VLOOKUP(入力表!Y26,$AR$2:$AS$5,2,FALSE)),"",VLOOKUP(入力表!Y26,$AR$2:$AS$5,2,FALSE))</f>
        <v/>
      </c>
      <c r="AG16" s="183" t="str">
        <f>IF(ISBLANK(入力表!Z26),"",入力表!Z26)</f>
        <v/>
      </c>
      <c r="AH16" s="184" t="str">
        <f>IF(ISBLANK(入力表!AA26),"",入力表!AA26)</f>
        <v/>
      </c>
      <c r="AI16" s="8"/>
      <c r="AJ16" s="8"/>
      <c r="AK16" s="8" t="str">
        <f>IF(ISERROR(VLOOKUP(IF(AJ16="","",入力表!AE26),$AR$2:$AS$5,2,FALSE)),"",VLOOKUP(IF(AJ16="","",入力表!AE26),$AR$2:$AS$5,2,FALSE))</f>
        <v/>
      </c>
      <c r="AL16" s="8" t="str">
        <f>IF(ISBLANK(入力表!AF26),"",入力表!AF26)</f>
        <v/>
      </c>
      <c r="AM16" s="8" t="str">
        <f>IF(ISBLANK(入力表!AG26),"",入力表!AG26)</f>
        <v/>
      </c>
      <c r="AN16" s="8" t="str">
        <f>IF(ISERROR(VLOOKUP(入力表!AH26,$AR$2:$AS$5,2,FALSE)),"",VLOOKUP(入力表!AH26,$AR$2:$AS$5,2,FALSE))</f>
        <v/>
      </c>
      <c r="AO16" s="8" t="str">
        <f>IF(ISBLANK(入力表!AI26),"",入力表!AI26)</f>
        <v/>
      </c>
      <c r="AP16" s="185" t="str">
        <f>IF(ISBLANK(入力表!AJ26),"",入力表!AJ26)</f>
        <v/>
      </c>
    </row>
    <row r="17" spans="1:42" ht="9.9499999999999993" customHeight="1">
      <c r="A17" s="107">
        <v>16</v>
      </c>
      <c r="B17" s="107" t="str">
        <f>IF(ISBLANK(入力表!C27),"",入力表!C27)</f>
        <v/>
      </c>
      <c r="C17" s="107" t="str">
        <f>IF(ISBLANK(入力表!D27),"",入力表!D27)</f>
        <v/>
      </c>
      <c r="D17" s="107" t="str">
        <f>IF(ISBLANK(入力表!E27),"",入力表!E27)</f>
        <v/>
      </c>
      <c r="E17" s="107" t="str">
        <f>RIGHT(入力表!F27,2)</f>
        <v/>
      </c>
      <c r="F17" s="107" t="str">
        <f>IF(ISBLANK(入力表!G27),"",入力表!G27)</f>
        <v/>
      </c>
      <c r="G17" s="107" t="str">
        <f>IF(ISBLANK(入力表!H27),"",入力表!H27)</f>
        <v/>
      </c>
      <c r="H17" s="107" t="str">
        <f>IF(D17="","",入力表!$C$4)</f>
        <v/>
      </c>
      <c r="I17" s="107" t="str">
        <f>IF(ISBLANK(入力表!I27),"",入力表!I27)</f>
        <v/>
      </c>
      <c r="J17" s="107">
        <f>入力表!J27</f>
        <v>0</v>
      </c>
      <c r="K17" s="107" t="str">
        <f t="shared" si="0"/>
        <v/>
      </c>
      <c r="L17" s="107">
        <f>入力表!S27</f>
        <v>0</v>
      </c>
      <c r="M17" s="107" t="str">
        <f t="shared" si="1"/>
        <v/>
      </c>
      <c r="N17" s="107">
        <f>入力表!AB27</f>
        <v>0</v>
      </c>
      <c r="O17" s="107" t="str">
        <f t="shared" si="2"/>
        <v/>
      </c>
      <c r="P17" s="107">
        <f>入力表!AK27</f>
        <v>0</v>
      </c>
      <c r="Q17" s="107">
        <f>入力表!AL27</f>
        <v>0</v>
      </c>
      <c r="R17" s="108"/>
      <c r="S17" s="181" t="str">
        <f>IF(入力表!K27="","",入力表!K27)</f>
        <v/>
      </c>
      <c r="T17" s="182" t="str">
        <f>IF(入力表!L27="","",入力表!L27)</f>
        <v/>
      </c>
      <c r="U17" s="182" t="str">
        <f>IF(ISERROR(VLOOKUP(IF(T17="","",入力表!M27),$AR$2:$AS$5,2,FALSE)),"",VLOOKUP(IF(T17="","",入力表!M27),$AR$2:$AS$5,2,FALSE))</f>
        <v/>
      </c>
      <c r="V17" s="182" t="str">
        <f>IF(ISBLANK(入力表!N27),"",入力表!N27)</f>
        <v/>
      </c>
      <c r="W17" s="182" t="str">
        <f>IF(ISBLANK(入力表!O27),"",入力表!O27)</f>
        <v/>
      </c>
      <c r="X17" s="182" t="str">
        <f>IF(ISERROR(VLOOKUP(入力表!P27,$AR$2:$AS$5,2,FALSE)),"",VLOOKUP(入力表!P27,$AR$2:$AS$5,2,FALSE))</f>
        <v/>
      </c>
      <c r="Y17" s="182" t="str">
        <f>IF(ISBLANK(入力表!Q27),"",入力表!Q27)</f>
        <v/>
      </c>
      <c r="Z17" s="182" t="str">
        <f>IF(ISBLANK(入力表!R27),"",入力表!R27)</f>
        <v/>
      </c>
      <c r="AA17" s="181" t="str">
        <f>IF(入力表!T27="","",入力表!T27)</f>
        <v/>
      </c>
      <c r="AB17" s="182" t="str">
        <f>IF(入力表!U27="","",入力表!U27)</f>
        <v/>
      </c>
      <c r="AC17" s="182" t="str">
        <f t="shared" si="3"/>
        <v/>
      </c>
      <c r="AD17" s="183" t="str">
        <f>IF(ISBLANK(入力表!W27),"",入力表!W27)</f>
        <v/>
      </c>
      <c r="AE17" s="183" t="str">
        <f>IF(ISBLANK(入力表!X27),"",入力表!X27)</f>
        <v/>
      </c>
      <c r="AF17" s="183" t="str">
        <f>IF(ISERROR(VLOOKUP(入力表!Y27,$AR$2:$AS$5,2,FALSE)),"",VLOOKUP(入力表!Y27,$AR$2:$AS$5,2,FALSE))</f>
        <v/>
      </c>
      <c r="AG17" s="183" t="str">
        <f>IF(ISBLANK(入力表!Z27),"",入力表!Z27)</f>
        <v/>
      </c>
      <c r="AH17" s="184" t="str">
        <f>IF(ISBLANK(入力表!AA27),"",入力表!AA27)</f>
        <v/>
      </c>
      <c r="AI17" s="8"/>
      <c r="AJ17" s="8"/>
      <c r="AK17" s="8" t="str">
        <f>IF(ISERROR(VLOOKUP(IF(AJ17="","",入力表!AE27),$AR$2:$AS$5,2,FALSE)),"",VLOOKUP(IF(AJ17="","",入力表!AE27),$AR$2:$AS$5,2,FALSE))</f>
        <v/>
      </c>
      <c r="AL17" s="8" t="str">
        <f>IF(ISBLANK(入力表!AF27),"",入力表!AF27)</f>
        <v/>
      </c>
      <c r="AM17" s="8" t="str">
        <f>IF(ISBLANK(入力表!AG27),"",入力表!AG27)</f>
        <v/>
      </c>
      <c r="AN17" s="8" t="str">
        <f>IF(ISERROR(VLOOKUP(入力表!AH27,$AR$2:$AS$5,2,FALSE)),"",VLOOKUP(入力表!AH27,$AR$2:$AS$5,2,FALSE))</f>
        <v/>
      </c>
      <c r="AO17" s="8" t="str">
        <f>IF(ISBLANK(入力表!AI27),"",入力表!AI27)</f>
        <v/>
      </c>
      <c r="AP17" s="185" t="str">
        <f>IF(ISBLANK(入力表!AJ27),"",入力表!AJ27)</f>
        <v/>
      </c>
    </row>
    <row r="18" spans="1:42" ht="9.9499999999999993" customHeight="1">
      <c r="A18" s="107">
        <v>17</v>
      </c>
      <c r="B18" s="107" t="str">
        <f>IF(ISBLANK(入力表!C28),"",入力表!C28)</f>
        <v/>
      </c>
      <c r="C18" s="107" t="str">
        <f>IF(ISBLANK(入力表!D28),"",入力表!D28)</f>
        <v/>
      </c>
      <c r="D18" s="107" t="str">
        <f>IF(ISBLANK(入力表!E28),"",入力表!E28)</f>
        <v/>
      </c>
      <c r="E18" s="107" t="str">
        <f>RIGHT(入力表!F28,2)</f>
        <v/>
      </c>
      <c r="F18" s="107" t="str">
        <f>IF(ISBLANK(入力表!G28),"",入力表!G28)</f>
        <v/>
      </c>
      <c r="G18" s="107" t="str">
        <f>IF(ISBLANK(入力表!H28),"",入力表!H28)</f>
        <v/>
      </c>
      <c r="H18" s="107" t="str">
        <f>IF(D18="","",入力表!$C$4)</f>
        <v/>
      </c>
      <c r="I18" s="107" t="str">
        <f>IF(ISBLANK(入力表!I28),"",入力表!I28)</f>
        <v/>
      </c>
      <c r="J18" s="107">
        <f>入力表!J28</f>
        <v>0</v>
      </c>
      <c r="K18" s="107" t="str">
        <f t="shared" si="0"/>
        <v/>
      </c>
      <c r="L18" s="107">
        <f>入力表!S28</f>
        <v>0</v>
      </c>
      <c r="M18" s="107" t="str">
        <f t="shared" si="1"/>
        <v/>
      </c>
      <c r="N18" s="107">
        <f>入力表!AB28</f>
        <v>0</v>
      </c>
      <c r="O18" s="107" t="str">
        <f t="shared" si="2"/>
        <v/>
      </c>
      <c r="P18" s="107">
        <f>入力表!AK28</f>
        <v>0</v>
      </c>
      <c r="Q18" s="107">
        <f>入力表!AL28</f>
        <v>0</v>
      </c>
      <c r="R18" s="108"/>
      <c r="S18" s="181" t="str">
        <f>IF(入力表!K28="","",入力表!K28)</f>
        <v/>
      </c>
      <c r="T18" s="182" t="str">
        <f>IF(入力表!L28="","",入力表!L28)</f>
        <v/>
      </c>
      <c r="U18" s="182" t="str">
        <f>IF(ISERROR(VLOOKUP(IF(T18="","",入力表!M28),$AR$2:$AS$5,2,FALSE)),"",VLOOKUP(IF(T18="","",入力表!M28),$AR$2:$AS$5,2,FALSE))</f>
        <v/>
      </c>
      <c r="V18" s="182" t="str">
        <f>IF(ISBLANK(入力表!N28),"",入力表!N28)</f>
        <v/>
      </c>
      <c r="W18" s="182" t="str">
        <f>IF(ISBLANK(入力表!O28),"",入力表!O28)</f>
        <v/>
      </c>
      <c r="X18" s="182" t="str">
        <f>IF(ISERROR(VLOOKUP(入力表!P28,$AR$2:$AS$5,2,FALSE)),"",VLOOKUP(入力表!P28,$AR$2:$AS$5,2,FALSE))</f>
        <v/>
      </c>
      <c r="Y18" s="182" t="str">
        <f>IF(ISBLANK(入力表!Q28),"",入力表!Q28)</f>
        <v/>
      </c>
      <c r="Z18" s="182" t="str">
        <f>IF(ISBLANK(入力表!R28),"",入力表!R28)</f>
        <v/>
      </c>
      <c r="AA18" s="181" t="str">
        <f>IF(入力表!T28="","",入力表!T28)</f>
        <v/>
      </c>
      <c r="AB18" s="182" t="str">
        <f>IF(入力表!U28="","",入力表!U28)</f>
        <v/>
      </c>
      <c r="AC18" s="182" t="str">
        <f t="shared" si="3"/>
        <v/>
      </c>
      <c r="AD18" s="183" t="str">
        <f>IF(ISBLANK(入力表!W28),"",入力表!W28)</f>
        <v/>
      </c>
      <c r="AE18" s="183" t="str">
        <f>IF(ISBLANK(入力表!X28),"",入力表!X28)</f>
        <v/>
      </c>
      <c r="AF18" s="183" t="str">
        <f>IF(ISERROR(VLOOKUP(入力表!Y28,$AR$2:$AS$5,2,FALSE)),"",VLOOKUP(入力表!Y28,$AR$2:$AS$5,2,FALSE))</f>
        <v/>
      </c>
      <c r="AG18" s="183" t="str">
        <f>IF(ISBLANK(入力表!Z28),"",入力表!Z28)</f>
        <v/>
      </c>
      <c r="AH18" s="184" t="str">
        <f>IF(ISBLANK(入力表!AA28),"",入力表!AA28)</f>
        <v/>
      </c>
      <c r="AI18" s="8"/>
      <c r="AJ18" s="8"/>
      <c r="AK18" s="8" t="str">
        <f>IF(ISERROR(VLOOKUP(IF(AJ18="","",入力表!AE28),$AR$2:$AS$5,2,FALSE)),"",VLOOKUP(IF(AJ18="","",入力表!AE28),$AR$2:$AS$5,2,FALSE))</f>
        <v/>
      </c>
      <c r="AL18" s="8" t="str">
        <f>IF(ISBLANK(入力表!AF28),"",入力表!AF28)</f>
        <v/>
      </c>
      <c r="AM18" s="8" t="str">
        <f>IF(ISBLANK(入力表!AG28),"",入力表!AG28)</f>
        <v/>
      </c>
      <c r="AN18" s="8" t="str">
        <f>IF(ISERROR(VLOOKUP(入力表!AH28,$AR$2:$AS$5,2,FALSE)),"",VLOOKUP(入力表!AH28,$AR$2:$AS$5,2,FALSE))</f>
        <v/>
      </c>
      <c r="AO18" s="8" t="str">
        <f>IF(ISBLANK(入力表!AI28),"",入力表!AI28)</f>
        <v/>
      </c>
      <c r="AP18" s="185" t="str">
        <f>IF(ISBLANK(入力表!AJ28),"",入力表!AJ28)</f>
        <v/>
      </c>
    </row>
    <row r="19" spans="1:42" ht="9.9499999999999993" customHeight="1">
      <c r="A19" s="107">
        <v>18</v>
      </c>
      <c r="B19" s="107" t="str">
        <f>IF(ISBLANK(入力表!C29),"",入力表!C29)</f>
        <v/>
      </c>
      <c r="C19" s="107" t="str">
        <f>IF(ISBLANK(入力表!D29),"",入力表!D29)</f>
        <v/>
      </c>
      <c r="D19" s="107" t="str">
        <f>IF(ISBLANK(入力表!E29),"",入力表!E29)</f>
        <v/>
      </c>
      <c r="E19" s="107" t="str">
        <f>RIGHT(入力表!F29,2)</f>
        <v/>
      </c>
      <c r="F19" s="107" t="str">
        <f>IF(ISBLANK(入力表!G29),"",入力表!G29)</f>
        <v/>
      </c>
      <c r="G19" s="107" t="str">
        <f>IF(ISBLANK(入力表!H29),"",入力表!H29)</f>
        <v/>
      </c>
      <c r="H19" s="107" t="str">
        <f>IF(D19="","",入力表!$C$4)</f>
        <v/>
      </c>
      <c r="I19" s="107" t="str">
        <f>IF(ISBLANK(入力表!I29),"",入力表!I29)</f>
        <v/>
      </c>
      <c r="J19" s="107">
        <f>入力表!J29</f>
        <v>0</v>
      </c>
      <c r="K19" s="107" t="str">
        <f t="shared" si="0"/>
        <v/>
      </c>
      <c r="L19" s="107">
        <f>入力表!S29</f>
        <v>0</v>
      </c>
      <c r="M19" s="107" t="str">
        <f t="shared" si="1"/>
        <v/>
      </c>
      <c r="N19" s="107">
        <f>入力表!AB29</f>
        <v>0</v>
      </c>
      <c r="O19" s="107" t="str">
        <f t="shared" si="2"/>
        <v/>
      </c>
      <c r="P19" s="107">
        <f>入力表!AK29</f>
        <v>0</v>
      </c>
      <c r="Q19" s="107">
        <f>入力表!AL29</f>
        <v>0</v>
      </c>
      <c r="R19" s="108"/>
      <c r="S19" s="181" t="str">
        <f>IF(入力表!K29="","",入力表!K29)</f>
        <v/>
      </c>
      <c r="T19" s="182" t="str">
        <f>IF(入力表!L29="","",入力表!L29)</f>
        <v/>
      </c>
      <c r="U19" s="182" t="str">
        <f>IF(ISERROR(VLOOKUP(IF(T19="","",入力表!M29),$AR$2:$AS$5,2,FALSE)),"",VLOOKUP(IF(T19="","",入力表!M29),$AR$2:$AS$5,2,FALSE))</f>
        <v/>
      </c>
      <c r="V19" s="182" t="str">
        <f>IF(ISBLANK(入力表!N29),"",入力表!N29)</f>
        <v/>
      </c>
      <c r="W19" s="182" t="str">
        <f>IF(ISBLANK(入力表!O29),"",入力表!O29)</f>
        <v/>
      </c>
      <c r="X19" s="182" t="str">
        <f>IF(ISERROR(VLOOKUP(入力表!P29,$AR$2:$AS$5,2,FALSE)),"",VLOOKUP(入力表!P29,$AR$2:$AS$5,2,FALSE))</f>
        <v/>
      </c>
      <c r="Y19" s="182" t="str">
        <f>IF(ISBLANK(入力表!Q29),"",入力表!Q29)</f>
        <v/>
      </c>
      <c r="Z19" s="182" t="str">
        <f>IF(ISBLANK(入力表!R29),"",入力表!R29)</f>
        <v/>
      </c>
      <c r="AA19" s="181" t="str">
        <f>IF(入力表!T29="","",入力表!T29)</f>
        <v/>
      </c>
      <c r="AB19" s="182" t="str">
        <f>IF(入力表!U29="","",入力表!U29)</f>
        <v/>
      </c>
      <c r="AC19" s="182" t="str">
        <f t="shared" si="3"/>
        <v/>
      </c>
      <c r="AD19" s="183" t="str">
        <f>IF(ISBLANK(入力表!W29),"",入力表!W29)</f>
        <v/>
      </c>
      <c r="AE19" s="183" t="str">
        <f>IF(ISBLANK(入力表!X29),"",入力表!X29)</f>
        <v/>
      </c>
      <c r="AF19" s="183" t="str">
        <f>IF(ISERROR(VLOOKUP(入力表!Y29,$AR$2:$AS$5,2,FALSE)),"",VLOOKUP(入力表!Y29,$AR$2:$AS$5,2,FALSE))</f>
        <v/>
      </c>
      <c r="AG19" s="183" t="str">
        <f>IF(ISBLANK(入力表!Z29),"",入力表!Z29)</f>
        <v/>
      </c>
      <c r="AH19" s="184" t="str">
        <f>IF(ISBLANK(入力表!AA29),"",入力表!AA29)</f>
        <v/>
      </c>
      <c r="AI19" s="8"/>
      <c r="AJ19" s="8"/>
      <c r="AK19" s="8" t="str">
        <f>IF(ISERROR(VLOOKUP(IF(AJ19="","",入力表!AE29),$AR$2:$AS$5,2,FALSE)),"",VLOOKUP(IF(AJ19="","",入力表!AE29),$AR$2:$AS$5,2,FALSE))</f>
        <v/>
      </c>
      <c r="AL19" s="8" t="str">
        <f>IF(ISBLANK(入力表!AF29),"",入力表!AF29)</f>
        <v/>
      </c>
      <c r="AM19" s="8" t="str">
        <f>IF(ISBLANK(入力表!AG29),"",入力表!AG29)</f>
        <v/>
      </c>
      <c r="AN19" s="8" t="str">
        <f>IF(ISERROR(VLOOKUP(入力表!AH29,$AR$2:$AS$5,2,FALSE)),"",VLOOKUP(入力表!AH29,$AR$2:$AS$5,2,FALSE))</f>
        <v/>
      </c>
      <c r="AO19" s="8" t="str">
        <f>IF(ISBLANK(入力表!AI29),"",入力表!AI29)</f>
        <v/>
      </c>
      <c r="AP19" s="185" t="str">
        <f>IF(ISBLANK(入力表!AJ29),"",入力表!AJ29)</f>
        <v/>
      </c>
    </row>
    <row r="20" spans="1:42" ht="9.9499999999999993" customHeight="1">
      <c r="A20" s="107">
        <v>19</v>
      </c>
      <c r="B20" s="107" t="str">
        <f>IF(ISBLANK(入力表!C30),"",入力表!C30)</f>
        <v/>
      </c>
      <c r="C20" s="107" t="str">
        <f>IF(ISBLANK(入力表!D30),"",入力表!D30)</f>
        <v/>
      </c>
      <c r="D20" s="107" t="str">
        <f>IF(ISBLANK(入力表!E30),"",入力表!E30)</f>
        <v/>
      </c>
      <c r="E20" s="107" t="str">
        <f>RIGHT(入力表!F30,2)</f>
        <v/>
      </c>
      <c r="F20" s="107" t="str">
        <f>IF(ISBLANK(入力表!G30),"",入力表!G30)</f>
        <v/>
      </c>
      <c r="G20" s="107" t="str">
        <f>IF(ISBLANK(入力表!H30),"",入力表!H30)</f>
        <v/>
      </c>
      <c r="H20" s="107" t="str">
        <f>IF(D20="","",入力表!$C$4)</f>
        <v/>
      </c>
      <c r="I20" s="107" t="str">
        <f>IF(ISBLANK(入力表!I30),"",入力表!I30)</f>
        <v/>
      </c>
      <c r="J20" s="107">
        <f>入力表!J30</f>
        <v>0</v>
      </c>
      <c r="K20" s="107" t="str">
        <f t="shared" si="0"/>
        <v/>
      </c>
      <c r="L20" s="107">
        <f>入力表!S30</f>
        <v>0</v>
      </c>
      <c r="M20" s="107" t="str">
        <f t="shared" si="1"/>
        <v/>
      </c>
      <c r="N20" s="107">
        <f>入力表!AB30</f>
        <v>0</v>
      </c>
      <c r="O20" s="107" t="str">
        <f t="shared" si="2"/>
        <v/>
      </c>
      <c r="P20" s="107">
        <f>入力表!AK30</f>
        <v>0</v>
      </c>
      <c r="Q20" s="107">
        <f>入力表!AL30</f>
        <v>0</v>
      </c>
      <c r="R20" s="108"/>
      <c r="S20" s="181" t="str">
        <f>IF(入力表!K30="","",入力表!K30)</f>
        <v/>
      </c>
      <c r="T20" s="182" t="str">
        <f>IF(入力表!L30="","",入力表!L30)</f>
        <v/>
      </c>
      <c r="U20" s="182" t="str">
        <f>IF(ISERROR(VLOOKUP(IF(T20="","",入力表!M30),$AR$2:$AS$5,2,FALSE)),"",VLOOKUP(IF(T20="","",入力表!M30),$AR$2:$AS$5,2,FALSE))</f>
        <v/>
      </c>
      <c r="V20" s="182" t="str">
        <f>IF(ISBLANK(入力表!N30),"",入力表!N30)</f>
        <v/>
      </c>
      <c r="W20" s="182" t="str">
        <f>IF(ISBLANK(入力表!O30),"",入力表!O30)</f>
        <v/>
      </c>
      <c r="X20" s="182" t="str">
        <f>IF(ISERROR(VLOOKUP(入力表!P30,$AR$2:$AS$5,2,FALSE)),"",VLOOKUP(入力表!P30,$AR$2:$AS$5,2,FALSE))</f>
        <v/>
      </c>
      <c r="Y20" s="182" t="str">
        <f>IF(ISBLANK(入力表!Q30),"",入力表!Q30)</f>
        <v/>
      </c>
      <c r="Z20" s="182" t="str">
        <f>IF(ISBLANK(入力表!R30),"",入力表!R30)</f>
        <v/>
      </c>
      <c r="AA20" s="181" t="str">
        <f>IF(入力表!T30="","",入力表!T30)</f>
        <v/>
      </c>
      <c r="AB20" s="182" t="str">
        <f>IF(入力表!U30="","",入力表!U30)</f>
        <v/>
      </c>
      <c r="AC20" s="182" t="str">
        <f t="shared" si="3"/>
        <v/>
      </c>
      <c r="AD20" s="183" t="str">
        <f>IF(ISBLANK(入力表!W30),"",入力表!W30)</f>
        <v/>
      </c>
      <c r="AE20" s="183" t="str">
        <f>IF(ISBLANK(入力表!X30),"",入力表!X30)</f>
        <v/>
      </c>
      <c r="AF20" s="183" t="str">
        <f>IF(ISERROR(VLOOKUP(入力表!Y30,$AR$2:$AS$5,2,FALSE)),"",VLOOKUP(入力表!Y30,$AR$2:$AS$5,2,FALSE))</f>
        <v/>
      </c>
      <c r="AG20" s="183" t="str">
        <f>IF(ISBLANK(入力表!Z30),"",入力表!Z30)</f>
        <v/>
      </c>
      <c r="AH20" s="184" t="str">
        <f>IF(ISBLANK(入力表!AA30),"",入力表!AA30)</f>
        <v/>
      </c>
      <c r="AI20" s="8"/>
      <c r="AJ20" s="8"/>
      <c r="AK20" s="8" t="str">
        <f>IF(ISERROR(VLOOKUP(IF(AJ20="","",入力表!AE30),$AR$2:$AS$5,2,FALSE)),"",VLOOKUP(IF(AJ20="","",入力表!AE30),$AR$2:$AS$5,2,FALSE))</f>
        <v/>
      </c>
      <c r="AL20" s="8" t="str">
        <f>IF(ISBLANK(入力表!AF30),"",入力表!AF30)</f>
        <v/>
      </c>
      <c r="AM20" s="8" t="str">
        <f>IF(ISBLANK(入力表!AG30),"",入力表!AG30)</f>
        <v/>
      </c>
      <c r="AN20" s="8" t="str">
        <f>IF(ISERROR(VLOOKUP(入力表!AH30,$AR$2:$AS$5,2,FALSE)),"",VLOOKUP(入力表!AH30,$AR$2:$AS$5,2,FALSE))</f>
        <v/>
      </c>
      <c r="AO20" s="8" t="str">
        <f>IF(ISBLANK(入力表!AI30),"",入力表!AI30)</f>
        <v/>
      </c>
      <c r="AP20" s="185" t="str">
        <f>IF(ISBLANK(入力表!AJ30),"",入力表!AJ30)</f>
        <v/>
      </c>
    </row>
    <row r="21" spans="1:42" ht="9.9499999999999993" customHeight="1">
      <c r="A21" s="107">
        <v>20</v>
      </c>
      <c r="B21" s="107" t="str">
        <f>IF(ISBLANK(入力表!C31),"",入力表!C31)</f>
        <v/>
      </c>
      <c r="C21" s="107" t="str">
        <f>IF(ISBLANK(入力表!D31),"",入力表!D31)</f>
        <v/>
      </c>
      <c r="D21" s="107" t="str">
        <f>IF(ISBLANK(入力表!E31),"",入力表!E31)</f>
        <v/>
      </c>
      <c r="E21" s="107" t="str">
        <f>RIGHT(入力表!F31,2)</f>
        <v/>
      </c>
      <c r="F21" s="107" t="str">
        <f>IF(ISBLANK(入力表!G31),"",入力表!G31)</f>
        <v/>
      </c>
      <c r="G21" s="107" t="str">
        <f>IF(ISBLANK(入力表!H31),"",入力表!H31)</f>
        <v/>
      </c>
      <c r="H21" s="107" t="str">
        <f>IF(D21="","",入力表!$C$4)</f>
        <v/>
      </c>
      <c r="I21" s="107" t="str">
        <f>IF(ISBLANK(入力表!I31),"",入力表!I31)</f>
        <v/>
      </c>
      <c r="J21" s="107">
        <f>入力表!J31</f>
        <v>0</v>
      </c>
      <c r="K21" s="107" t="str">
        <f t="shared" si="0"/>
        <v/>
      </c>
      <c r="L21" s="107">
        <f>入力表!S31</f>
        <v>0</v>
      </c>
      <c r="M21" s="107" t="str">
        <f t="shared" si="1"/>
        <v/>
      </c>
      <c r="N21" s="107">
        <f>入力表!AB31</f>
        <v>0</v>
      </c>
      <c r="O21" s="107" t="str">
        <f t="shared" si="2"/>
        <v/>
      </c>
      <c r="P21" s="107">
        <f>入力表!AK31</f>
        <v>0</v>
      </c>
      <c r="Q21" s="107">
        <f>入力表!AL31</f>
        <v>0</v>
      </c>
      <c r="R21" s="108"/>
      <c r="S21" s="181" t="str">
        <f>IF(入力表!K31="","",入力表!K31)</f>
        <v/>
      </c>
      <c r="T21" s="182" t="str">
        <f>IF(入力表!L31="","",入力表!L31)</f>
        <v/>
      </c>
      <c r="U21" s="182" t="str">
        <f>IF(ISERROR(VLOOKUP(IF(T21="","",入力表!M31),$AR$2:$AS$5,2,FALSE)),"",VLOOKUP(IF(T21="","",入力表!M31),$AR$2:$AS$5,2,FALSE))</f>
        <v/>
      </c>
      <c r="V21" s="182" t="str">
        <f>IF(ISBLANK(入力表!N31),"",入力表!N31)</f>
        <v/>
      </c>
      <c r="W21" s="182" t="str">
        <f>IF(ISBLANK(入力表!O31),"",入力表!O31)</f>
        <v/>
      </c>
      <c r="X21" s="182" t="str">
        <f>IF(ISERROR(VLOOKUP(入力表!P31,$AR$2:$AS$5,2,FALSE)),"",VLOOKUP(入力表!P31,$AR$2:$AS$5,2,FALSE))</f>
        <v/>
      </c>
      <c r="Y21" s="182" t="str">
        <f>IF(ISBLANK(入力表!Q31),"",入力表!Q31)</f>
        <v/>
      </c>
      <c r="Z21" s="182" t="str">
        <f>IF(ISBLANK(入力表!R31),"",入力表!R31)</f>
        <v/>
      </c>
      <c r="AA21" s="181" t="str">
        <f>IF(入力表!T31="","",入力表!T31)</f>
        <v/>
      </c>
      <c r="AB21" s="182" t="str">
        <f>IF(入力表!U31="","",入力表!U31)</f>
        <v/>
      </c>
      <c r="AC21" s="182" t="str">
        <f t="shared" si="3"/>
        <v/>
      </c>
      <c r="AD21" s="183" t="str">
        <f>IF(ISBLANK(入力表!W31),"",入力表!W31)</f>
        <v/>
      </c>
      <c r="AE21" s="183" t="str">
        <f>IF(ISBLANK(入力表!X31),"",入力表!X31)</f>
        <v/>
      </c>
      <c r="AF21" s="183" t="str">
        <f>IF(ISERROR(VLOOKUP(入力表!Y31,$AR$2:$AS$5,2,FALSE)),"",VLOOKUP(入力表!Y31,$AR$2:$AS$5,2,FALSE))</f>
        <v/>
      </c>
      <c r="AG21" s="183" t="str">
        <f>IF(ISBLANK(入力表!Z31),"",入力表!Z31)</f>
        <v/>
      </c>
      <c r="AH21" s="184" t="str">
        <f>IF(ISBLANK(入力表!AA31),"",入力表!AA31)</f>
        <v/>
      </c>
      <c r="AI21" s="8"/>
      <c r="AJ21" s="8"/>
      <c r="AK21" s="8" t="str">
        <f>IF(ISERROR(VLOOKUP(IF(AJ21="","",入力表!AE31),$AR$2:$AS$5,2,FALSE)),"",VLOOKUP(IF(AJ21="","",入力表!AE31),$AR$2:$AS$5,2,FALSE))</f>
        <v/>
      </c>
      <c r="AL21" s="8" t="str">
        <f>IF(ISBLANK(入力表!AF31),"",入力表!AF31)</f>
        <v/>
      </c>
      <c r="AM21" s="8" t="str">
        <f>IF(ISBLANK(入力表!AG31),"",入力表!AG31)</f>
        <v/>
      </c>
      <c r="AN21" s="8" t="str">
        <f>IF(ISERROR(VLOOKUP(入力表!AH31,$AR$2:$AS$5,2,FALSE)),"",VLOOKUP(入力表!AH31,$AR$2:$AS$5,2,FALSE))</f>
        <v/>
      </c>
      <c r="AO21" s="8" t="str">
        <f>IF(ISBLANK(入力表!AI31),"",入力表!AI31)</f>
        <v/>
      </c>
      <c r="AP21" s="185" t="str">
        <f>IF(ISBLANK(入力表!AJ31),"",入力表!AJ31)</f>
        <v/>
      </c>
    </row>
    <row r="22" spans="1:42" ht="9.9499999999999993" customHeight="1">
      <c r="A22" s="107">
        <v>21</v>
      </c>
      <c r="B22" s="107" t="str">
        <f>IF(ISBLANK(入力表!C32),"",入力表!C32)</f>
        <v/>
      </c>
      <c r="C22" s="107" t="str">
        <f>IF(ISBLANK(入力表!D32),"",入力表!D32)</f>
        <v/>
      </c>
      <c r="D22" s="107" t="str">
        <f>IF(ISBLANK(入力表!E32),"",入力表!E32)</f>
        <v/>
      </c>
      <c r="E22" s="107" t="str">
        <f>RIGHT(入力表!F32,2)</f>
        <v/>
      </c>
      <c r="F22" s="107" t="str">
        <f>IF(ISBLANK(入力表!G32),"",入力表!G32)</f>
        <v/>
      </c>
      <c r="G22" s="107" t="str">
        <f>IF(ISBLANK(入力表!H32),"",入力表!H32)</f>
        <v/>
      </c>
      <c r="H22" s="107" t="str">
        <f>IF(D22="","",入力表!$C$4)</f>
        <v/>
      </c>
      <c r="I22" s="107" t="str">
        <f>IF(ISBLANK(入力表!I32),"",入力表!I32)</f>
        <v/>
      </c>
      <c r="J22" s="107">
        <f>入力表!J32</f>
        <v>0</v>
      </c>
      <c r="K22" s="107" t="str">
        <f t="shared" si="0"/>
        <v/>
      </c>
      <c r="L22" s="107">
        <f>入力表!S32</f>
        <v>0</v>
      </c>
      <c r="M22" s="107" t="str">
        <f t="shared" si="1"/>
        <v/>
      </c>
      <c r="N22" s="107">
        <f>入力表!AB32</f>
        <v>0</v>
      </c>
      <c r="O22" s="107" t="str">
        <f t="shared" si="2"/>
        <v/>
      </c>
      <c r="P22" s="107">
        <f>入力表!AK32</f>
        <v>0</v>
      </c>
      <c r="Q22" s="107">
        <f>入力表!AL32</f>
        <v>0</v>
      </c>
      <c r="R22" s="108"/>
      <c r="S22" s="181" t="str">
        <f>IF(入力表!K32="","",入力表!K32)</f>
        <v/>
      </c>
      <c r="T22" s="182" t="str">
        <f>IF(入力表!L32="","",入力表!L32)</f>
        <v/>
      </c>
      <c r="U22" s="182" t="str">
        <f>IF(ISERROR(VLOOKUP(IF(T22="","",入力表!M32),$AR$2:$AS$5,2,FALSE)),"",VLOOKUP(IF(T22="","",入力表!M32),$AR$2:$AS$5,2,FALSE))</f>
        <v/>
      </c>
      <c r="V22" s="182" t="str">
        <f>IF(ISBLANK(入力表!N32),"",入力表!N32)</f>
        <v/>
      </c>
      <c r="W22" s="182" t="str">
        <f>IF(ISBLANK(入力表!O32),"",入力表!O32)</f>
        <v/>
      </c>
      <c r="X22" s="182" t="str">
        <f>IF(ISERROR(VLOOKUP(入力表!P32,$AR$2:$AS$5,2,FALSE)),"",VLOOKUP(入力表!P32,$AR$2:$AS$5,2,FALSE))</f>
        <v/>
      </c>
      <c r="Y22" s="182" t="str">
        <f>IF(ISBLANK(入力表!Q32),"",入力表!Q32)</f>
        <v/>
      </c>
      <c r="Z22" s="182" t="str">
        <f>IF(ISBLANK(入力表!R32),"",入力表!R32)</f>
        <v/>
      </c>
      <c r="AA22" s="181" t="str">
        <f>IF(入力表!T32="","",入力表!T32)</f>
        <v/>
      </c>
      <c r="AB22" s="182" t="str">
        <f>IF(入力表!U32="","",入力表!U32)</f>
        <v/>
      </c>
      <c r="AC22" s="182" t="str">
        <f t="shared" si="3"/>
        <v/>
      </c>
      <c r="AD22" s="183" t="str">
        <f>IF(ISBLANK(入力表!W32),"",入力表!W32)</f>
        <v/>
      </c>
      <c r="AE22" s="183" t="str">
        <f>IF(ISBLANK(入力表!X32),"",入力表!X32)</f>
        <v/>
      </c>
      <c r="AF22" s="183" t="str">
        <f>IF(ISERROR(VLOOKUP(入力表!Y32,$AR$2:$AS$5,2,FALSE)),"",VLOOKUP(入力表!Y32,$AR$2:$AS$5,2,FALSE))</f>
        <v/>
      </c>
      <c r="AG22" s="183" t="str">
        <f>IF(ISBLANK(入力表!Z32),"",入力表!Z32)</f>
        <v/>
      </c>
      <c r="AH22" s="184" t="str">
        <f>IF(ISBLANK(入力表!AA32),"",入力表!AA32)</f>
        <v/>
      </c>
      <c r="AI22" s="8"/>
      <c r="AJ22" s="8"/>
      <c r="AK22" s="8" t="str">
        <f>IF(ISERROR(VLOOKUP(IF(AJ22="","",入力表!AE32),$AR$2:$AS$5,2,FALSE)),"",VLOOKUP(IF(AJ22="","",入力表!AE32),$AR$2:$AS$5,2,FALSE))</f>
        <v/>
      </c>
      <c r="AL22" s="8" t="str">
        <f>IF(ISBLANK(入力表!AF32),"",入力表!AF32)</f>
        <v/>
      </c>
      <c r="AM22" s="8" t="str">
        <f>IF(ISBLANK(入力表!AG32),"",入力表!AG32)</f>
        <v/>
      </c>
      <c r="AN22" s="8" t="str">
        <f>IF(ISERROR(VLOOKUP(入力表!AH32,$AR$2:$AS$5,2,FALSE)),"",VLOOKUP(入力表!AH32,$AR$2:$AS$5,2,FALSE))</f>
        <v/>
      </c>
      <c r="AO22" s="8" t="str">
        <f>IF(ISBLANK(入力表!AI32),"",入力表!AI32)</f>
        <v/>
      </c>
      <c r="AP22" s="185" t="str">
        <f>IF(ISBLANK(入力表!AJ32),"",入力表!AJ32)</f>
        <v/>
      </c>
    </row>
    <row r="23" spans="1:42" ht="9.9499999999999993" customHeight="1">
      <c r="A23" s="107">
        <v>22</v>
      </c>
      <c r="B23" s="107" t="str">
        <f>IF(ISBLANK(入力表!C33),"",入力表!C33)</f>
        <v/>
      </c>
      <c r="C23" s="107" t="str">
        <f>IF(ISBLANK(入力表!D33),"",入力表!D33)</f>
        <v/>
      </c>
      <c r="D23" s="107" t="str">
        <f>IF(ISBLANK(入力表!E33),"",入力表!E33)</f>
        <v/>
      </c>
      <c r="E23" s="107" t="str">
        <f>RIGHT(入力表!F33,2)</f>
        <v/>
      </c>
      <c r="F23" s="107" t="str">
        <f>IF(ISBLANK(入力表!G33),"",入力表!G33)</f>
        <v/>
      </c>
      <c r="G23" s="107" t="str">
        <f>IF(ISBLANK(入力表!H33),"",入力表!H33)</f>
        <v/>
      </c>
      <c r="H23" s="107" t="str">
        <f>IF(D23="","",入力表!$C$4)</f>
        <v/>
      </c>
      <c r="I23" s="107" t="str">
        <f>IF(ISBLANK(入力表!I33),"",入力表!I33)</f>
        <v/>
      </c>
      <c r="J23" s="107">
        <f>入力表!J33</f>
        <v>0</v>
      </c>
      <c r="K23" s="107" t="str">
        <f t="shared" si="0"/>
        <v/>
      </c>
      <c r="L23" s="107">
        <f>入力表!S33</f>
        <v>0</v>
      </c>
      <c r="M23" s="107" t="str">
        <f t="shared" si="1"/>
        <v/>
      </c>
      <c r="N23" s="107">
        <f>入力表!AB33</f>
        <v>0</v>
      </c>
      <c r="O23" s="107" t="str">
        <f t="shared" si="2"/>
        <v/>
      </c>
      <c r="P23" s="107">
        <f>入力表!AK33</f>
        <v>0</v>
      </c>
      <c r="Q23" s="107">
        <f>入力表!AL33</f>
        <v>0</v>
      </c>
      <c r="R23" s="108"/>
      <c r="S23" s="181" t="str">
        <f>IF(入力表!K33="","",入力表!K33)</f>
        <v/>
      </c>
      <c r="T23" s="182" t="str">
        <f>IF(入力表!L33="","",入力表!L33)</f>
        <v/>
      </c>
      <c r="U23" s="182" t="str">
        <f>IF(ISERROR(VLOOKUP(IF(T23="","",入力表!M33),$AR$2:$AS$5,2,FALSE)),"",VLOOKUP(IF(T23="","",入力表!M33),$AR$2:$AS$5,2,FALSE))</f>
        <v/>
      </c>
      <c r="V23" s="182" t="str">
        <f>IF(ISBLANK(入力表!N33),"",入力表!N33)</f>
        <v/>
      </c>
      <c r="W23" s="182" t="str">
        <f>IF(ISBLANK(入力表!O33),"",入力表!O33)</f>
        <v/>
      </c>
      <c r="X23" s="182" t="str">
        <f>IF(ISERROR(VLOOKUP(入力表!P33,$AR$2:$AS$5,2,FALSE)),"",VLOOKUP(入力表!P33,$AR$2:$AS$5,2,FALSE))</f>
        <v/>
      </c>
      <c r="Y23" s="182" t="str">
        <f>IF(ISBLANK(入力表!Q33),"",入力表!Q33)</f>
        <v/>
      </c>
      <c r="Z23" s="182" t="str">
        <f>IF(ISBLANK(入力表!R33),"",入力表!R33)</f>
        <v/>
      </c>
      <c r="AA23" s="181" t="str">
        <f>IF(入力表!T33="","",入力表!T33)</f>
        <v/>
      </c>
      <c r="AB23" s="182" t="str">
        <f>IF(入力表!U33="","",入力表!U33)</f>
        <v/>
      </c>
      <c r="AC23" s="182" t="str">
        <f t="shared" si="3"/>
        <v/>
      </c>
      <c r="AD23" s="183" t="str">
        <f>IF(ISBLANK(入力表!W33),"",入力表!W33)</f>
        <v/>
      </c>
      <c r="AE23" s="183" t="str">
        <f>IF(ISBLANK(入力表!X33),"",入力表!X33)</f>
        <v/>
      </c>
      <c r="AF23" s="183" t="str">
        <f>IF(ISERROR(VLOOKUP(入力表!Y33,$AR$2:$AS$5,2,FALSE)),"",VLOOKUP(入力表!Y33,$AR$2:$AS$5,2,FALSE))</f>
        <v/>
      </c>
      <c r="AG23" s="183" t="str">
        <f>IF(ISBLANK(入力表!Z33),"",入力表!Z33)</f>
        <v/>
      </c>
      <c r="AH23" s="184" t="str">
        <f>IF(ISBLANK(入力表!AA33),"",入力表!AA33)</f>
        <v/>
      </c>
      <c r="AI23" s="8"/>
      <c r="AJ23" s="8"/>
      <c r="AK23" s="8" t="str">
        <f>IF(ISERROR(VLOOKUP(IF(AJ23="","",入力表!AE33),$AR$2:$AS$5,2,FALSE)),"",VLOOKUP(IF(AJ23="","",入力表!AE33),$AR$2:$AS$5,2,FALSE))</f>
        <v/>
      </c>
      <c r="AL23" s="8" t="str">
        <f>IF(ISBLANK(入力表!AF33),"",入力表!AF33)</f>
        <v/>
      </c>
      <c r="AM23" s="8" t="str">
        <f>IF(ISBLANK(入力表!AG33),"",入力表!AG33)</f>
        <v/>
      </c>
      <c r="AN23" s="8" t="str">
        <f>IF(ISERROR(VLOOKUP(入力表!AH33,$AR$2:$AS$5,2,FALSE)),"",VLOOKUP(入力表!AH33,$AR$2:$AS$5,2,FALSE))</f>
        <v/>
      </c>
      <c r="AO23" s="8" t="str">
        <f>IF(ISBLANK(入力表!AI33),"",入力表!AI33)</f>
        <v/>
      </c>
      <c r="AP23" s="185" t="str">
        <f>IF(ISBLANK(入力表!AJ33),"",入力表!AJ33)</f>
        <v/>
      </c>
    </row>
    <row r="24" spans="1:42" ht="9.9499999999999993" customHeight="1">
      <c r="A24" s="107">
        <v>23</v>
      </c>
      <c r="B24" s="107" t="str">
        <f>IF(ISBLANK(入力表!C34),"",入力表!C34)</f>
        <v/>
      </c>
      <c r="C24" s="107" t="str">
        <f>IF(ISBLANK(入力表!D34),"",入力表!D34)</f>
        <v/>
      </c>
      <c r="D24" s="107" t="str">
        <f>IF(ISBLANK(入力表!E34),"",入力表!E34)</f>
        <v/>
      </c>
      <c r="E24" s="107" t="str">
        <f>RIGHT(入力表!F34,2)</f>
        <v/>
      </c>
      <c r="F24" s="107" t="str">
        <f>IF(ISBLANK(入力表!G34),"",入力表!G34)</f>
        <v/>
      </c>
      <c r="G24" s="107" t="str">
        <f>IF(ISBLANK(入力表!H34),"",入力表!H34)</f>
        <v/>
      </c>
      <c r="H24" s="107" t="str">
        <f>IF(D24="","",入力表!$C$4)</f>
        <v/>
      </c>
      <c r="I24" s="107" t="str">
        <f>IF(ISBLANK(入力表!I34),"",入力表!I34)</f>
        <v/>
      </c>
      <c r="J24" s="107">
        <f>入力表!J34</f>
        <v>0</v>
      </c>
      <c r="K24" s="107" t="str">
        <f t="shared" si="0"/>
        <v/>
      </c>
      <c r="L24" s="107">
        <f>入力表!S34</f>
        <v>0</v>
      </c>
      <c r="M24" s="107" t="str">
        <f t="shared" si="1"/>
        <v/>
      </c>
      <c r="N24" s="107">
        <f>入力表!AB34</f>
        <v>0</v>
      </c>
      <c r="O24" s="107" t="str">
        <f t="shared" si="2"/>
        <v/>
      </c>
      <c r="P24" s="107">
        <f>入力表!AK34</f>
        <v>0</v>
      </c>
      <c r="Q24" s="107">
        <f>入力表!AL34</f>
        <v>0</v>
      </c>
      <c r="R24" s="108"/>
      <c r="S24" s="181" t="str">
        <f>IF(入力表!K34="","",入力表!K34)</f>
        <v/>
      </c>
      <c r="T24" s="182" t="str">
        <f>IF(入力表!L34="","",入力表!L34)</f>
        <v/>
      </c>
      <c r="U24" s="182" t="str">
        <f>IF(ISERROR(VLOOKUP(IF(T24="","",入力表!M34),$AR$2:$AS$5,2,FALSE)),"",VLOOKUP(IF(T24="","",入力表!M34),$AR$2:$AS$5,2,FALSE))</f>
        <v/>
      </c>
      <c r="V24" s="182" t="str">
        <f>IF(ISBLANK(入力表!N34),"",入力表!N34)</f>
        <v/>
      </c>
      <c r="W24" s="182" t="str">
        <f>IF(ISBLANK(入力表!O34),"",入力表!O34)</f>
        <v/>
      </c>
      <c r="X24" s="182" t="str">
        <f>IF(ISERROR(VLOOKUP(入力表!P34,$AR$2:$AS$5,2,FALSE)),"",VLOOKUP(入力表!P34,$AR$2:$AS$5,2,FALSE))</f>
        <v/>
      </c>
      <c r="Y24" s="182" t="str">
        <f>IF(ISBLANK(入力表!Q34),"",入力表!Q34)</f>
        <v/>
      </c>
      <c r="Z24" s="182" t="str">
        <f>IF(ISBLANK(入力表!R34),"",入力表!R34)</f>
        <v/>
      </c>
      <c r="AA24" s="181" t="str">
        <f>IF(入力表!T34="","",入力表!T34)</f>
        <v/>
      </c>
      <c r="AB24" s="182" t="str">
        <f>IF(入力表!U34="","",入力表!U34)</f>
        <v/>
      </c>
      <c r="AC24" s="182" t="str">
        <f t="shared" si="3"/>
        <v/>
      </c>
      <c r="AD24" s="183" t="str">
        <f>IF(ISBLANK(入力表!W34),"",入力表!W34)</f>
        <v/>
      </c>
      <c r="AE24" s="183" t="str">
        <f>IF(ISBLANK(入力表!X34),"",入力表!X34)</f>
        <v/>
      </c>
      <c r="AF24" s="183" t="str">
        <f>IF(ISERROR(VLOOKUP(入力表!Y34,$AR$2:$AS$5,2,FALSE)),"",VLOOKUP(入力表!Y34,$AR$2:$AS$5,2,FALSE))</f>
        <v/>
      </c>
      <c r="AG24" s="183" t="str">
        <f>IF(ISBLANK(入力表!Z34),"",入力表!Z34)</f>
        <v/>
      </c>
      <c r="AH24" s="184" t="str">
        <f>IF(ISBLANK(入力表!AA34),"",入力表!AA34)</f>
        <v/>
      </c>
      <c r="AI24" s="8"/>
      <c r="AJ24" s="8"/>
      <c r="AK24" s="8" t="str">
        <f>IF(ISERROR(VLOOKUP(IF(AJ24="","",入力表!AE34),$AR$2:$AS$5,2,FALSE)),"",VLOOKUP(IF(AJ24="","",入力表!AE34),$AR$2:$AS$5,2,FALSE))</f>
        <v/>
      </c>
      <c r="AL24" s="8" t="str">
        <f>IF(ISBLANK(入力表!AF34),"",入力表!AF34)</f>
        <v/>
      </c>
      <c r="AM24" s="8" t="str">
        <f>IF(ISBLANK(入力表!AG34),"",入力表!AG34)</f>
        <v/>
      </c>
      <c r="AN24" s="8" t="str">
        <f>IF(ISERROR(VLOOKUP(入力表!AH34,$AR$2:$AS$5,2,FALSE)),"",VLOOKUP(入力表!AH34,$AR$2:$AS$5,2,FALSE))</f>
        <v/>
      </c>
      <c r="AO24" s="8" t="str">
        <f>IF(ISBLANK(入力表!AI34),"",入力表!AI34)</f>
        <v/>
      </c>
      <c r="AP24" s="185" t="str">
        <f>IF(ISBLANK(入力表!AJ34),"",入力表!AJ34)</f>
        <v/>
      </c>
    </row>
    <row r="25" spans="1:42" ht="9.9499999999999993" customHeight="1">
      <c r="A25" s="107">
        <v>24</v>
      </c>
      <c r="B25" s="107" t="str">
        <f>IF(ISBLANK(入力表!C35),"",入力表!C35)</f>
        <v/>
      </c>
      <c r="C25" s="107" t="str">
        <f>IF(ISBLANK(入力表!D35),"",入力表!D35)</f>
        <v/>
      </c>
      <c r="D25" s="107" t="str">
        <f>IF(ISBLANK(入力表!E35),"",入力表!E35)</f>
        <v/>
      </c>
      <c r="E25" s="107" t="str">
        <f>RIGHT(入力表!F35,2)</f>
        <v/>
      </c>
      <c r="F25" s="107" t="str">
        <f>IF(ISBLANK(入力表!G35),"",入力表!G35)</f>
        <v/>
      </c>
      <c r="G25" s="107" t="str">
        <f>IF(ISBLANK(入力表!H35),"",入力表!H35)</f>
        <v/>
      </c>
      <c r="H25" s="107" t="str">
        <f>IF(D25="","",入力表!$C$4)</f>
        <v/>
      </c>
      <c r="I25" s="107" t="str">
        <f>IF(ISBLANK(入力表!I35),"",入力表!I35)</f>
        <v/>
      </c>
      <c r="J25" s="107">
        <f>入力表!J35</f>
        <v>0</v>
      </c>
      <c r="K25" s="107" t="str">
        <f t="shared" si="0"/>
        <v/>
      </c>
      <c r="L25" s="107">
        <f>入力表!S35</f>
        <v>0</v>
      </c>
      <c r="M25" s="107" t="str">
        <f t="shared" si="1"/>
        <v/>
      </c>
      <c r="N25" s="107">
        <f>入力表!AB35</f>
        <v>0</v>
      </c>
      <c r="O25" s="107" t="str">
        <f t="shared" si="2"/>
        <v/>
      </c>
      <c r="P25" s="107">
        <f>入力表!AK35</f>
        <v>0</v>
      </c>
      <c r="Q25" s="107">
        <f>入力表!AL35</f>
        <v>0</v>
      </c>
      <c r="R25" s="108"/>
      <c r="S25" s="181" t="str">
        <f>IF(入力表!K35="","",入力表!K35)</f>
        <v/>
      </c>
      <c r="T25" s="182" t="str">
        <f>IF(入力表!L35="","",入力表!L35)</f>
        <v/>
      </c>
      <c r="U25" s="182" t="str">
        <f>IF(ISERROR(VLOOKUP(IF(T25="","",入力表!M35),$AR$2:$AS$5,2,FALSE)),"",VLOOKUP(IF(T25="","",入力表!M35),$AR$2:$AS$5,2,FALSE))</f>
        <v/>
      </c>
      <c r="V25" s="182" t="str">
        <f>IF(ISBLANK(入力表!N35),"",入力表!N35)</f>
        <v/>
      </c>
      <c r="W25" s="182" t="str">
        <f>IF(ISBLANK(入力表!O35),"",入力表!O35)</f>
        <v/>
      </c>
      <c r="X25" s="182" t="str">
        <f>IF(ISERROR(VLOOKUP(入力表!P35,$AR$2:$AS$5,2,FALSE)),"",VLOOKUP(入力表!P35,$AR$2:$AS$5,2,FALSE))</f>
        <v/>
      </c>
      <c r="Y25" s="182" t="str">
        <f>IF(ISBLANK(入力表!Q35),"",入力表!Q35)</f>
        <v/>
      </c>
      <c r="Z25" s="182" t="str">
        <f>IF(ISBLANK(入力表!R35),"",入力表!R35)</f>
        <v/>
      </c>
      <c r="AA25" s="181" t="str">
        <f>IF(入力表!T35="","",入力表!T35)</f>
        <v/>
      </c>
      <c r="AB25" s="182" t="str">
        <f>IF(入力表!U35="","",入力表!U35)</f>
        <v/>
      </c>
      <c r="AC25" s="182" t="str">
        <f t="shared" si="3"/>
        <v/>
      </c>
      <c r="AD25" s="183" t="str">
        <f>IF(ISBLANK(入力表!W35),"",入力表!W35)</f>
        <v/>
      </c>
      <c r="AE25" s="183" t="str">
        <f>IF(ISBLANK(入力表!X35),"",入力表!X35)</f>
        <v/>
      </c>
      <c r="AF25" s="183" t="str">
        <f>IF(ISERROR(VLOOKUP(入力表!Y35,$AR$2:$AS$5,2,FALSE)),"",VLOOKUP(入力表!Y35,$AR$2:$AS$5,2,FALSE))</f>
        <v/>
      </c>
      <c r="AG25" s="183" t="str">
        <f>IF(ISBLANK(入力表!Z35),"",入力表!Z35)</f>
        <v/>
      </c>
      <c r="AH25" s="184" t="str">
        <f>IF(ISBLANK(入力表!AA35),"",入力表!AA35)</f>
        <v/>
      </c>
      <c r="AI25" s="8"/>
      <c r="AJ25" s="8"/>
      <c r="AK25" s="8" t="str">
        <f>IF(ISERROR(VLOOKUP(IF(AJ25="","",入力表!AE35),$AR$2:$AS$5,2,FALSE)),"",VLOOKUP(IF(AJ25="","",入力表!AE35),$AR$2:$AS$5,2,FALSE))</f>
        <v/>
      </c>
      <c r="AL25" s="8" t="str">
        <f>IF(ISBLANK(入力表!AF35),"",入力表!AF35)</f>
        <v/>
      </c>
      <c r="AM25" s="8" t="str">
        <f>IF(ISBLANK(入力表!AG35),"",入力表!AG35)</f>
        <v/>
      </c>
      <c r="AN25" s="8" t="str">
        <f>IF(ISERROR(VLOOKUP(入力表!AH35,$AR$2:$AS$5,2,FALSE)),"",VLOOKUP(入力表!AH35,$AR$2:$AS$5,2,FALSE))</f>
        <v/>
      </c>
      <c r="AO25" s="8" t="str">
        <f>IF(ISBLANK(入力表!AI35),"",入力表!AI35)</f>
        <v/>
      </c>
      <c r="AP25" s="185" t="str">
        <f>IF(ISBLANK(入力表!AJ35),"",入力表!AJ35)</f>
        <v/>
      </c>
    </row>
    <row r="26" spans="1:42" ht="9.9499999999999993" customHeight="1">
      <c r="A26" s="107">
        <v>25</v>
      </c>
      <c r="B26" s="107" t="str">
        <f>IF(ISBLANK(入力表!C36),"",入力表!C36)</f>
        <v/>
      </c>
      <c r="C26" s="107" t="str">
        <f>IF(ISBLANK(入力表!D36),"",入力表!D36)</f>
        <v/>
      </c>
      <c r="D26" s="107" t="str">
        <f>IF(ISBLANK(入力表!E36),"",入力表!E36)</f>
        <v/>
      </c>
      <c r="E26" s="107" t="str">
        <f>RIGHT(入力表!F36,2)</f>
        <v/>
      </c>
      <c r="F26" s="107" t="str">
        <f>IF(ISBLANK(入力表!G36),"",入力表!G36)</f>
        <v/>
      </c>
      <c r="G26" s="107" t="str">
        <f>IF(ISBLANK(入力表!H36),"",入力表!H36)</f>
        <v/>
      </c>
      <c r="H26" s="107" t="str">
        <f>IF(D26="","",入力表!$C$4)</f>
        <v/>
      </c>
      <c r="I26" s="107" t="str">
        <f>IF(ISBLANK(入力表!I36),"",入力表!I36)</f>
        <v/>
      </c>
      <c r="J26" s="107">
        <f>入力表!J36</f>
        <v>0</v>
      </c>
      <c r="K26" s="107" t="str">
        <f t="shared" si="0"/>
        <v/>
      </c>
      <c r="L26" s="107">
        <f>入力表!S36</f>
        <v>0</v>
      </c>
      <c r="M26" s="107" t="str">
        <f t="shared" si="1"/>
        <v/>
      </c>
      <c r="N26" s="107">
        <f>入力表!AB36</f>
        <v>0</v>
      </c>
      <c r="O26" s="107" t="str">
        <f t="shared" si="2"/>
        <v/>
      </c>
      <c r="P26" s="107">
        <f>入力表!AK36</f>
        <v>0</v>
      </c>
      <c r="Q26" s="107">
        <f>入力表!AL36</f>
        <v>0</v>
      </c>
      <c r="R26" s="108"/>
      <c r="S26" s="181" t="str">
        <f>IF(入力表!K36="","",入力表!K36)</f>
        <v/>
      </c>
      <c r="T26" s="182" t="str">
        <f>IF(入力表!L36="","",入力表!L36)</f>
        <v/>
      </c>
      <c r="U26" s="182" t="str">
        <f>IF(ISERROR(VLOOKUP(IF(T26="","",入力表!M36),$AR$2:$AS$5,2,FALSE)),"",VLOOKUP(IF(T26="","",入力表!M36),$AR$2:$AS$5,2,FALSE))</f>
        <v/>
      </c>
      <c r="V26" s="182" t="str">
        <f>IF(ISBLANK(入力表!N36),"",入力表!N36)</f>
        <v/>
      </c>
      <c r="W26" s="182" t="str">
        <f>IF(ISBLANK(入力表!O36),"",入力表!O36)</f>
        <v/>
      </c>
      <c r="X26" s="182" t="str">
        <f>IF(ISERROR(VLOOKUP(入力表!P36,$AR$2:$AS$5,2,FALSE)),"",VLOOKUP(入力表!P36,$AR$2:$AS$5,2,FALSE))</f>
        <v/>
      </c>
      <c r="Y26" s="182" t="str">
        <f>IF(ISBLANK(入力表!Q36),"",入力表!Q36)</f>
        <v/>
      </c>
      <c r="Z26" s="182" t="str">
        <f>IF(ISBLANK(入力表!R36),"",入力表!R36)</f>
        <v/>
      </c>
      <c r="AA26" s="181" t="str">
        <f>IF(入力表!T36="","",入力表!T36)</f>
        <v/>
      </c>
      <c r="AB26" s="182" t="str">
        <f>IF(入力表!U36="","",入力表!U36)</f>
        <v/>
      </c>
      <c r="AC26" s="182" t="str">
        <f t="shared" si="3"/>
        <v/>
      </c>
      <c r="AD26" s="183" t="str">
        <f>IF(ISBLANK(入力表!W36),"",入力表!W36)</f>
        <v/>
      </c>
      <c r="AE26" s="183" t="str">
        <f>IF(ISBLANK(入力表!X36),"",入力表!X36)</f>
        <v/>
      </c>
      <c r="AF26" s="183" t="str">
        <f>IF(ISERROR(VLOOKUP(入力表!Y36,$AR$2:$AS$5,2,FALSE)),"",VLOOKUP(入力表!Y36,$AR$2:$AS$5,2,FALSE))</f>
        <v/>
      </c>
      <c r="AG26" s="183" t="str">
        <f>IF(ISBLANK(入力表!Z36),"",入力表!Z36)</f>
        <v/>
      </c>
      <c r="AH26" s="184" t="str">
        <f>IF(ISBLANK(入力表!AA36),"",入力表!AA36)</f>
        <v/>
      </c>
      <c r="AI26" s="8"/>
      <c r="AJ26" s="8"/>
      <c r="AK26" s="8" t="str">
        <f>IF(ISERROR(VLOOKUP(IF(AJ26="","",入力表!AE36),$AR$2:$AS$5,2,FALSE)),"",VLOOKUP(IF(AJ26="","",入力表!AE36),$AR$2:$AS$5,2,FALSE))</f>
        <v/>
      </c>
      <c r="AL26" s="8" t="str">
        <f>IF(ISBLANK(入力表!AF36),"",入力表!AF36)</f>
        <v/>
      </c>
      <c r="AM26" s="8" t="str">
        <f>IF(ISBLANK(入力表!AG36),"",入力表!AG36)</f>
        <v/>
      </c>
      <c r="AN26" s="8" t="str">
        <f>IF(ISERROR(VLOOKUP(入力表!AH36,$AR$2:$AS$5,2,FALSE)),"",VLOOKUP(入力表!AH36,$AR$2:$AS$5,2,FALSE))</f>
        <v/>
      </c>
      <c r="AO26" s="8" t="str">
        <f>IF(ISBLANK(入力表!AI36),"",入力表!AI36)</f>
        <v/>
      </c>
      <c r="AP26" s="185" t="str">
        <f>IF(ISBLANK(入力表!AJ36),"",入力表!AJ36)</f>
        <v/>
      </c>
    </row>
    <row r="27" spans="1:42" ht="9.9499999999999993" customHeight="1">
      <c r="A27" s="107">
        <v>26</v>
      </c>
      <c r="B27" s="107" t="str">
        <f>IF(ISBLANK(入力表!C37),"",入力表!C37)</f>
        <v/>
      </c>
      <c r="C27" s="107" t="str">
        <f>IF(ISBLANK(入力表!D37),"",入力表!D37)</f>
        <v/>
      </c>
      <c r="D27" s="107" t="str">
        <f>IF(ISBLANK(入力表!E37),"",入力表!E37)</f>
        <v/>
      </c>
      <c r="E27" s="107" t="str">
        <f>RIGHT(入力表!F37,2)</f>
        <v/>
      </c>
      <c r="F27" s="107" t="str">
        <f>IF(ISBLANK(入力表!G37),"",入力表!G37)</f>
        <v/>
      </c>
      <c r="G27" s="107" t="str">
        <f>IF(ISBLANK(入力表!H37),"",入力表!H37)</f>
        <v/>
      </c>
      <c r="H27" s="107" t="str">
        <f>IF(D27="","",入力表!$C$4)</f>
        <v/>
      </c>
      <c r="I27" s="107" t="str">
        <f>IF(ISBLANK(入力表!I37),"",入力表!I37)</f>
        <v/>
      </c>
      <c r="J27" s="107">
        <f>入力表!J37</f>
        <v>0</v>
      </c>
      <c r="K27" s="107" t="str">
        <f t="shared" si="0"/>
        <v/>
      </c>
      <c r="L27" s="107">
        <f>入力表!S37</f>
        <v>0</v>
      </c>
      <c r="M27" s="107" t="str">
        <f t="shared" si="1"/>
        <v/>
      </c>
      <c r="N27" s="107">
        <f>入力表!AB37</f>
        <v>0</v>
      </c>
      <c r="O27" s="107" t="str">
        <f t="shared" si="2"/>
        <v/>
      </c>
      <c r="P27" s="107">
        <f>入力表!AK37</f>
        <v>0</v>
      </c>
      <c r="Q27" s="107">
        <f>入力表!AL37</f>
        <v>0</v>
      </c>
      <c r="R27" s="108"/>
      <c r="S27" s="181" t="str">
        <f>IF(入力表!K37="","",入力表!K37)</f>
        <v/>
      </c>
      <c r="T27" s="182" t="str">
        <f>IF(入力表!L37="","",入力表!L37)</f>
        <v/>
      </c>
      <c r="U27" s="182" t="str">
        <f>IF(ISERROR(VLOOKUP(IF(T27="","",入力表!M37),$AR$2:$AS$5,2,FALSE)),"",VLOOKUP(IF(T27="","",入力表!M37),$AR$2:$AS$5,2,FALSE))</f>
        <v/>
      </c>
      <c r="V27" s="182" t="str">
        <f>IF(ISBLANK(入力表!N37),"",入力表!N37)</f>
        <v/>
      </c>
      <c r="W27" s="182" t="str">
        <f>IF(ISBLANK(入力表!O37),"",入力表!O37)</f>
        <v/>
      </c>
      <c r="X27" s="182" t="str">
        <f>IF(ISERROR(VLOOKUP(入力表!P37,$AR$2:$AS$5,2,FALSE)),"",VLOOKUP(入力表!P37,$AR$2:$AS$5,2,FALSE))</f>
        <v/>
      </c>
      <c r="Y27" s="182" t="str">
        <f>IF(ISBLANK(入力表!Q37),"",入力表!Q37)</f>
        <v/>
      </c>
      <c r="Z27" s="182" t="str">
        <f>IF(ISBLANK(入力表!R37),"",入力表!R37)</f>
        <v/>
      </c>
      <c r="AA27" s="181" t="str">
        <f>IF(入力表!T37="","",入力表!T37)</f>
        <v/>
      </c>
      <c r="AB27" s="182" t="str">
        <f>IF(入力表!U37="","",入力表!U37)</f>
        <v/>
      </c>
      <c r="AC27" s="182" t="str">
        <f t="shared" si="3"/>
        <v/>
      </c>
      <c r="AD27" s="183" t="str">
        <f>IF(ISBLANK(入力表!W37),"",入力表!W37)</f>
        <v/>
      </c>
      <c r="AE27" s="183" t="str">
        <f>IF(ISBLANK(入力表!X37),"",入力表!X37)</f>
        <v/>
      </c>
      <c r="AF27" s="183" t="str">
        <f>IF(ISERROR(VLOOKUP(入力表!Y37,$AR$2:$AS$5,2,FALSE)),"",VLOOKUP(入力表!Y37,$AR$2:$AS$5,2,FALSE))</f>
        <v/>
      </c>
      <c r="AG27" s="183" t="str">
        <f>IF(ISBLANK(入力表!Z37),"",入力表!Z37)</f>
        <v/>
      </c>
      <c r="AH27" s="184" t="str">
        <f>IF(ISBLANK(入力表!AA37),"",入力表!AA37)</f>
        <v/>
      </c>
      <c r="AI27" s="8"/>
      <c r="AJ27" s="8"/>
      <c r="AK27" s="8" t="str">
        <f>IF(ISERROR(VLOOKUP(IF(AJ27="","",入力表!AE37),$AR$2:$AS$5,2,FALSE)),"",VLOOKUP(IF(AJ27="","",入力表!AE37),$AR$2:$AS$5,2,FALSE))</f>
        <v/>
      </c>
      <c r="AL27" s="8" t="str">
        <f>IF(ISBLANK(入力表!AF37),"",入力表!AF37)</f>
        <v/>
      </c>
      <c r="AM27" s="8" t="str">
        <f>IF(ISBLANK(入力表!AG37),"",入力表!AG37)</f>
        <v/>
      </c>
      <c r="AN27" s="8" t="str">
        <f>IF(ISERROR(VLOOKUP(入力表!AH37,$AR$2:$AS$5,2,FALSE)),"",VLOOKUP(入力表!AH37,$AR$2:$AS$5,2,FALSE))</f>
        <v/>
      </c>
      <c r="AO27" s="8" t="str">
        <f>IF(ISBLANK(入力表!AI37),"",入力表!AI37)</f>
        <v/>
      </c>
      <c r="AP27" s="185" t="str">
        <f>IF(ISBLANK(入力表!AJ37),"",入力表!AJ37)</f>
        <v/>
      </c>
    </row>
    <row r="28" spans="1:42" ht="9.9499999999999993" customHeight="1">
      <c r="A28" s="107">
        <v>27</v>
      </c>
      <c r="B28" s="107" t="str">
        <f>IF(ISBLANK(入力表!C38),"",入力表!C38)</f>
        <v/>
      </c>
      <c r="C28" s="107" t="str">
        <f>IF(ISBLANK(入力表!D38),"",入力表!D38)</f>
        <v/>
      </c>
      <c r="D28" s="107" t="str">
        <f>IF(ISBLANK(入力表!E38),"",入力表!E38)</f>
        <v/>
      </c>
      <c r="E28" s="107" t="str">
        <f>RIGHT(入力表!F38,2)</f>
        <v/>
      </c>
      <c r="F28" s="107" t="str">
        <f>IF(ISBLANK(入力表!G38),"",入力表!G38)</f>
        <v/>
      </c>
      <c r="G28" s="107" t="str">
        <f>IF(ISBLANK(入力表!H38),"",入力表!H38)</f>
        <v/>
      </c>
      <c r="H28" s="107" t="str">
        <f>IF(D28="","",入力表!$C$4)</f>
        <v/>
      </c>
      <c r="I28" s="107" t="str">
        <f>IF(ISBLANK(入力表!I38),"",入力表!I38)</f>
        <v/>
      </c>
      <c r="J28" s="107">
        <f>入力表!J38</f>
        <v>0</v>
      </c>
      <c r="K28" s="107" t="str">
        <f t="shared" si="0"/>
        <v/>
      </c>
      <c r="L28" s="107">
        <f>入力表!S38</f>
        <v>0</v>
      </c>
      <c r="M28" s="107" t="str">
        <f t="shared" si="1"/>
        <v/>
      </c>
      <c r="N28" s="107">
        <f>入力表!AB38</f>
        <v>0</v>
      </c>
      <c r="O28" s="107" t="str">
        <f t="shared" si="2"/>
        <v/>
      </c>
      <c r="P28" s="107">
        <f>入力表!AK38</f>
        <v>0</v>
      </c>
      <c r="Q28" s="107">
        <f>入力表!AL38</f>
        <v>0</v>
      </c>
      <c r="R28" s="108"/>
      <c r="S28" s="181" t="str">
        <f>IF(入力表!K38="","",入力表!K38)</f>
        <v/>
      </c>
      <c r="T28" s="182" t="str">
        <f>IF(入力表!L38="","",入力表!L38)</f>
        <v/>
      </c>
      <c r="U28" s="182" t="str">
        <f>IF(ISERROR(VLOOKUP(IF(T28="","",入力表!M38),$AR$2:$AS$5,2,FALSE)),"",VLOOKUP(IF(T28="","",入力表!M38),$AR$2:$AS$5,2,FALSE))</f>
        <v/>
      </c>
      <c r="V28" s="182" t="str">
        <f>IF(ISBLANK(入力表!N38),"",入力表!N38)</f>
        <v/>
      </c>
      <c r="W28" s="182" t="str">
        <f>IF(ISBLANK(入力表!O38),"",入力表!O38)</f>
        <v/>
      </c>
      <c r="X28" s="182" t="str">
        <f>IF(ISERROR(VLOOKUP(入力表!P38,$AR$2:$AS$5,2,FALSE)),"",VLOOKUP(入力表!P38,$AR$2:$AS$5,2,FALSE))</f>
        <v/>
      </c>
      <c r="Y28" s="182" t="str">
        <f>IF(ISBLANK(入力表!Q38),"",入力表!Q38)</f>
        <v/>
      </c>
      <c r="Z28" s="182" t="str">
        <f>IF(ISBLANK(入力表!R38),"",入力表!R38)</f>
        <v/>
      </c>
      <c r="AA28" s="181" t="str">
        <f>IF(入力表!T38="","",入力表!T38)</f>
        <v/>
      </c>
      <c r="AB28" s="182" t="str">
        <f>IF(入力表!U38="","",入力表!U38)</f>
        <v/>
      </c>
      <c r="AC28" s="182" t="str">
        <f t="shared" si="3"/>
        <v/>
      </c>
      <c r="AD28" s="183" t="str">
        <f>IF(ISBLANK(入力表!W38),"",入力表!W38)</f>
        <v/>
      </c>
      <c r="AE28" s="183" t="str">
        <f>IF(ISBLANK(入力表!X38),"",入力表!X38)</f>
        <v/>
      </c>
      <c r="AF28" s="183" t="str">
        <f>IF(ISERROR(VLOOKUP(入力表!Y38,$AR$2:$AS$5,2,FALSE)),"",VLOOKUP(入力表!Y38,$AR$2:$AS$5,2,FALSE))</f>
        <v/>
      </c>
      <c r="AG28" s="183" t="str">
        <f>IF(ISBLANK(入力表!Z38),"",入力表!Z38)</f>
        <v/>
      </c>
      <c r="AH28" s="184" t="str">
        <f>IF(ISBLANK(入力表!AA38),"",入力表!AA38)</f>
        <v/>
      </c>
      <c r="AI28" s="8"/>
      <c r="AJ28" s="8"/>
      <c r="AK28" s="8" t="str">
        <f>IF(ISERROR(VLOOKUP(IF(AJ28="","",入力表!AE38),$AR$2:$AS$5,2,FALSE)),"",VLOOKUP(IF(AJ28="","",入力表!AE38),$AR$2:$AS$5,2,FALSE))</f>
        <v/>
      </c>
      <c r="AL28" s="8" t="str">
        <f>IF(ISBLANK(入力表!AF38),"",入力表!AF38)</f>
        <v/>
      </c>
      <c r="AM28" s="8" t="str">
        <f>IF(ISBLANK(入力表!AG38),"",入力表!AG38)</f>
        <v/>
      </c>
      <c r="AN28" s="8" t="str">
        <f>IF(ISERROR(VLOOKUP(入力表!AH38,$AR$2:$AS$5,2,FALSE)),"",VLOOKUP(入力表!AH38,$AR$2:$AS$5,2,FALSE))</f>
        <v/>
      </c>
      <c r="AO28" s="8" t="str">
        <f>IF(ISBLANK(入力表!AI38),"",入力表!AI38)</f>
        <v/>
      </c>
      <c r="AP28" s="185" t="str">
        <f>IF(ISBLANK(入力表!AJ38),"",入力表!AJ38)</f>
        <v/>
      </c>
    </row>
    <row r="29" spans="1:42" ht="9.9499999999999993" customHeight="1">
      <c r="A29" s="107">
        <v>28</v>
      </c>
      <c r="B29" s="107" t="str">
        <f>IF(ISBLANK(入力表!C39),"",入力表!C39)</f>
        <v/>
      </c>
      <c r="C29" s="107" t="str">
        <f>IF(ISBLANK(入力表!D39),"",入力表!D39)</f>
        <v/>
      </c>
      <c r="D29" s="107" t="str">
        <f>IF(ISBLANK(入力表!E39),"",入力表!E39)</f>
        <v/>
      </c>
      <c r="E29" s="107" t="str">
        <f>RIGHT(入力表!F39,2)</f>
        <v/>
      </c>
      <c r="F29" s="107" t="str">
        <f>IF(ISBLANK(入力表!G39),"",入力表!G39)</f>
        <v/>
      </c>
      <c r="G29" s="107" t="str">
        <f>IF(ISBLANK(入力表!H39),"",入力表!H39)</f>
        <v/>
      </c>
      <c r="H29" s="107" t="str">
        <f>IF(D29="","",入力表!$C$4)</f>
        <v/>
      </c>
      <c r="I29" s="107" t="str">
        <f>IF(ISBLANK(入力表!I39),"",入力表!I39)</f>
        <v/>
      </c>
      <c r="J29" s="107">
        <f>入力表!J39</f>
        <v>0</v>
      </c>
      <c r="K29" s="107" t="str">
        <f t="shared" si="0"/>
        <v/>
      </c>
      <c r="L29" s="107">
        <f>入力表!S39</f>
        <v>0</v>
      </c>
      <c r="M29" s="107" t="str">
        <f t="shared" si="1"/>
        <v/>
      </c>
      <c r="N29" s="107">
        <f>入力表!AB39</f>
        <v>0</v>
      </c>
      <c r="O29" s="107" t="str">
        <f t="shared" si="2"/>
        <v/>
      </c>
      <c r="P29" s="107">
        <f>入力表!AK39</f>
        <v>0</v>
      </c>
      <c r="Q29" s="107">
        <f>入力表!AL39</f>
        <v>0</v>
      </c>
      <c r="R29" s="108"/>
      <c r="S29" s="181" t="str">
        <f>IF(入力表!K39="","",入力表!K39)</f>
        <v/>
      </c>
      <c r="T29" s="182" t="str">
        <f>IF(入力表!L39="","",入力表!L39)</f>
        <v/>
      </c>
      <c r="U29" s="182" t="str">
        <f>IF(ISERROR(VLOOKUP(IF(T29="","",入力表!M39),$AR$2:$AS$5,2,FALSE)),"",VLOOKUP(IF(T29="","",入力表!M39),$AR$2:$AS$5,2,FALSE))</f>
        <v/>
      </c>
      <c r="V29" s="182" t="str">
        <f>IF(ISBLANK(入力表!N39),"",入力表!N39)</f>
        <v/>
      </c>
      <c r="W29" s="182" t="str">
        <f>IF(ISBLANK(入力表!O39),"",入力表!O39)</f>
        <v/>
      </c>
      <c r="X29" s="182" t="str">
        <f>IF(ISERROR(VLOOKUP(入力表!P39,$AR$2:$AS$5,2,FALSE)),"",VLOOKUP(入力表!P39,$AR$2:$AS$5,2,FALSE))</f>
        <v/>
      </c>
      <c r="Y29" s="182" t="str">
        <f>IF(ISBLANK(入力表!Q39),"",入力表!Q39)</f>
        <v/>
      </c>
      <c r="Z29" s="182" t="str">
        <f>IF(ISBLANK(入力表!R39),"",入力表!R39)</f>
        <v/>
      </c>
      <c r="AA29" s="181" t="str">
        <f>IF(入力表!T39="","",入力表!T39)</f>
        <v/>
      </c>
      <c r="AB29" s="182" t="str">
        <f>IF(入力表!U39="","",入力表!U39)</f>
        <v/>
      </c>
      <c r="AC29" s="182" t="str">
        <f t="shared" si="3"/>
        <v/>
      </c>
      <c r="AD29" s="183" t="str">
        <f>IF(ISBLANK(入力表!W39),"",入力表!W39)</f>
        <v/>
      </c>
      <c r="AE29" s="183" t="str">
        <f>IF(ISBLANK(入力表!X39),"",入力表!X39)</f>
        <v/>
      </c>
      <c r="AF29" s="183" t="str">
        <f>IF(ISERROR(VLOOKUP(入力表!Y39,$AR$2:$AS$5,2,FALSE)),"",VLOOKUP(入力表!Y39,$AR$2:$AS$5,2,FALSE))</f>
        <v/>
      </c>
      <c r="AG29" s="183" t="str">
        <f>IF(ISBLANK(入力表!Z39),"",入力表!Z39)</f>
        <v/>
      </c>
      <c r="AH29" s="184" t="str">
        <f>IF(ISBLANK(入力表!AA39),"",入力表!AA39)</f>
        <v/>
      </c>
      <c r="AI29" s="8"/>
      <c r="AJ29" s="8"/>
      <c r="AK29" s="8" t="str">
        <f>IF(ISERROR(VLOOKUP(IF(AJ29="","",入力表!AE39),$AR$2:$AS$5,2,FALSE)),"",VLOOKUP(IF(AJ29="","",入力表!AE39),$AR$2:$AS$5,2,FALSE))</f>
        <v/>
      </c>
      <c r="AL29" s="8" t="str">
        <f>IF(ISBLANK(入力表!AF39),"",入力表!AF39)</f>
        <v/>
      </c>
      <c r="AM29" s="8" t="str">
        <f>IF(ISBLANK(入力表!AG39),"",入力表!AG39)</f>
        <v/>
      </c>
      <c r="AN29" s="8" t="str">
        <f>IF(ISERROR(VLOOKUP(入力表!AH39,$AR$2:$AS$5,2,FALSE)),"",VLOOKUP(入力表!AH39,$AR$2:$AS$5,2,FALSE))</f>
        <v/>
      </c>
      <c r="AO29" s="8" t="str">
        <f>IF(ISBLANK(入力表!AI39),"",入力表!AI39)</f>
        <v/>
      </c>
      <c r="AP29" s="185" t="str">
        <f>IF(ISBLANK(入力表!AJ39),"",入力表!AJ39)</f>
        <v/>
      </c>
    </row>
    <row r="30" spans="1:42" ht="9.9499999999999993" customHeight="1">
      <c r="A30" s="107">
        <v>29</v>
      </c>
      <c r="B30" s="107" t="str">
        <f>IF(ISBLANK(入力表!C40),"",入力表!C40)</f>
        <v/>
      </c>
      <c r="C30" s="107" t="str">
        <f>IF(ISBLANK(入力表!D40),"",入力表!D40)</f>
        <v/>
      </c>
      <c r="D30" s="107" t="str">
        <f>IF(ISBLANK(入力表!E40),"",入力表!E40)</f>
        <v/>
      </c>
      <c r="E30" s="107" t="str">
        <f>RIGHT(入力表!F40,2)</f>
        <v/>
      </c>
      <c r="F30" s="107" t="str">
        <f>IF(ISBLANK(入力表!G40),"",入力表!G40)</f>
        <v/>
      </c>
      <c r="G30" s="107" t="str">
        <f>IF(ISBLANK(入力表!H40),"",入力表!H40)</f>
        <v/>
      </c>
      <c r="H30" s="107" t="str">
        <f>IF(D30="","",入力表!$C$4)</f>
        <v/>
      </c>
      <c r="I30" s="107" t="str">
        <f>IF(ISBLANK(入力表!I40),"",入力表!I40)</f>
        <v/>
      </c>
      <c r="J30" s="107">
        <f>入力表!J40</f>
        <v>0</v>
      </c>
      <c r="K30" s="107" t="str">
        <f t="shared" si="0"/>
        <v/>
      </c>
      <c r="L30" s="107">
        <f>入力表!S40</f>
        <v>0</v>
      </c>
      <c r="M30" s="107" t="str">
        <f t="shared" si="1"/>
        <v/>
      </c>
      <c r="N30" s="107">
        <f>入力表!AB40</f>
        <v>0</v>
      </c>
      <c r="O30" s="107" t="str">
        <f t="shared" si="2"/>
        <v/>
      </c>
      <c r="P30" s="107">
        <f>入力表!AK40</f>
        <v>0</v>
      </c>
      <c r="Q30" s="107">
        <f>入力表!AL40</f>
        <v>0</v>
      </c>
      <c r="R30" s="108"/>
      <c r="S30" s="181" t="str">
        <f>IF(入力表!K40="","",入力表!K40)</f>
        <v/>
      </c>
      <c r="T30" s="182" t="str">
        <f>IF(入力表!L40="","",入力表!L40)</f>
        <v/>
      </c>
      <c r="U30" s="182" t="str">
        <f>IF(ISERROR(VLOOKUP(IF(T30="","",入力表!M40),$AR$2:$AS$5,2,FALSE)),"",VLOOKUP(IF(T30="","",入力表!M40),$AR$2:$AS$5,2,FALSE))</f>
        <v/>
      </c>
      <c r="V30" s="182" t="str">
        <f>IF(ISBLANK(入力表!N40),"",入力表!N40)</f>
        <v/>
      </c>
      <c r="W30" s="182" t="str">
        <f>IF(ISBLANK(入力表!O40),"",入力表!O40)</f>
        <v/>
      </c>
      <c r="X30" s="182" t="str">
        <f>IF(ISERROR(VLOOKUP(入力表!P40,$AR$2:$AS$5,2,FALSE)),"",VLOOKUP(入力表!P40,$AR$2:$AS$5,2,FALSE))</f>
        <v/>
      </c>
      <c r="Y30" s="182" t="str">
        <f>IF(ISBLANK(入力表!Q40),"",入力表!Q40)</f>
        <v/>
      </c>
      <c r="Z30" s="182" t="str">
        <f>IF(ISBLANK(入力表!R40),"",入力表!R40)</f>
        <v/>
      </c>
      <c r="AA30" s="181" t="str">
        <f>IF(入力表!T40="","",入力表!T40)</f>
        <v/>
      </c>
      <c r="AB30" s="182" t="str">
        <f>IF(入力表!U40="","",入力表!U40)</f>
        <v/>
      </c>
      <c r="AC30" s="182" t="str">
        <f t="shared" si="3"/>
        <v/>
      </c>
      <c r="AD30" s="183" t="str">
        <f>IF(ISBLANK(入力表!W40),"",入力表!W40)</f>
        <v/>
      </c>
      <c r="AE30" s="183" t="str">
        <f>IF(ISBLANK(入力表!X40),"",入力表!X40)</f>
        <v/>
      </c>
      <c r="AF30" s="183" t="str">
        <f>IF(ISERROR(VLOOKUP(入力表!Y40,$AR$2:$AS$5,2,FALSE)),"",VLOOKUP(入力表!Y40,$AR$2:$AS$5,2,FALSE))</f>
        <v/>
      </c>
      <c r="AG30" s="183" t="str">
        <f>IF(ISBLANK(入力表!Z40),"",入力表!Z40)</f>
        <v/>
      </c>
      <c r="AH30" s="184" t="str">
        <f>IF(ISBLANK(入力表!AA40),"",入力表!AA40)</f>
        <v/>
      </c>
      <c r="AI30" s="8"/>
      <c r="AJ30" s="8"/>
      <c r="AK30" s="8" t="str">
        <f>IF(ISERROR(VLOOKUP(IF(AJ30="","",入力表!AE40),$AR$2:$AS$5,2,FALSE)),"",VLOOKUP(IF(AJ30="","",入力表!AE40),$AR$2:$AS$5,2,FALSE))</f>
        <v/>
      </c>
      <c r="AL30" s="8" t="str">
        <f>IF(ISBLANK(入力表!AF40),"",入力表!AF40)</f>
        <v/>
      </c>
      <c r="AM30" s="8" t="str">
        <f>IF(ISBLANK(入力表!AG40),"",入力表!AG40)</f>
        <v/>
      </c>
      <c r="AN30" s="8" t="str">
        <f>IF(ISERROR(VLOOKUP(入力表!AH40,$AR$2:$AS$5,2,FALSE)),"",VLOOKUP(入力表!AH40,$AR$2:$AS$5,2,FALSE))</f>
        <v/>
      </c>
      <c r="AO30" s="8" t="str">
        <f>IF(ISBLANK(入力表!AI40),"",入力表!AI40)</f>
        <v/>
      </c>
      <c r="AP30" s="185" t="str">
        <f>IF(ISBLANK(入力表!AJ40),"",入力表!AJ40)</f>
        <v/>
      </c>
    </row>
    <row r="31" spans="1:42" ht="9.9499999999999993" customHeight="1">
      <c r="A31" s="107">
        <v>30</v>
      </c>
      <c r="B31" s="107" t="str">
        <f>IF(ISBLANK(入力表!C41),"",入力表!C41)</f>
        <v/>
      </c>
      <c r="C31" s="107" t="str">
        <f>IF(ISBLANK(入力表!D41),"",入力表!D41)</f>
        <v/>
      </c>
      <c r="D31" s="107" t="str">
        <f>IF(ISBLANK(入力表!E41),"",入力表!E41)</f>
        <v/>
      </c>
      <c r="E31" s="107" t="str">
        <f>RIGHT(入力表!F41,2)</f>
        <v/>
      </c>
      <c r="F31" s="107" t="str">
        <f>IF(ISBLANK(入力表!G41),"",入力表!G41)</f>
        <v/>
      </c>
      <c r="G31" s="107" t="str">
        <f>IF(ISBLANK(入力表!H41),"",入力表!H41)</f>
        <v/>
      </c>
      <c r="H31" s="107" t="str">
        <f>IF(D31="","",入力表!$C$4)</f>
        <v/>
      </c>
      <c r="I31" s="107" t="str">
        <f>IF(ISBLANK(入力表!I41),"",入力表!I41)</f>
        <v/>
      </c>
      <c r="J31" s="107">
        <f>入力表!J41</f>
        <v>0</v>
      </c>
      <c r="K31" s="107" t="str">
        <f t="shared" si="0"/>
        <v/>
      </c>
      <c r="L31" s="107">
        <f>入力表!S41</f>
        <v>0</v>
      </c>
      <c r="M31" s="107" t="str">
        <f t="shared" si="1"/>
        <v/>
      </c>
      <c r="N31" s="107">
        <f>入力表!AB41</f>
        <v>0</v>
      </c>
      <c r="O31" s="107" t="str">
        <f t="shared" si="2"/>
        <v/>
      </c>
      <c r="P31" s="107">
        <f>入力表!AK41</f>
        <v>0</v>
      </c>
      <c r="Q31" s="107">
        <f>入力表!AL41</f>
        <v>0</v>
      </c>
      <c r="R31" s="108"/>
      <c r="S31" s="181" t="str">
        <f>IF(入力表!K41="","",入力表!K41)</f>
        <v/>
      </c>
      <c r="T31" s="182" t="str">
        <f>IF(入力表!L41="","",入力表!L41)</f>
        <v/>
      </c>
      <c r="U31" s="182" t="str">
        <f>IF(ISERROR(VLOOKUP(IF(T31="","",入力表!M41),$AR$2:$AS$5,2,FALSE)),"",VLOOKUP(IF(T31="","",入力表!M41),$AR$2:$AS$5,2,FALSE))</f>
        <v/>
      </c>
      <c r="V31" s="182" t="str">
        <f>IF(ISBLANK(入力表!N41),"",入力表!N41)</f>
        <v/>
      </c>
      <c r="W31" s="182" t="str">
        <f>IF(ISBLANK(入力表!O41),"",入力表!O41)</f>
        <v/>
      </c>
      <c r="X31" s="182" t="str">
        <f>IF(ISERROR(VLOOKUP(入力表!P41,$AR$2:$AS$5,2,FALSE)),"",VLOOKUP(入力表!P41,$AR$2:$AS$5,2,FALSE))</f>
        <v/>
      </c>
      <c r="Y31" s="182" t="str">
        <f>IF(ISBLANK(入力表!Q41),"",入力表!Q41)</f>
        <v/>
      </c>
      <c r="Z31" s="182" t="str">
        <f>IF(ISBLANK(入力表!R41),"",入力表!R41)</f>
        <v/>
      </c>
      <c r="AA31" s="181" t="str">
        <f>IF(入力表!T41="","",入力表!T41)</f>
        <v/>
      </c>
      <c r="AB31" s="182" t="str">
        <f>IF(入力表!U41="","",入力表!U41)</f>
        <v/>
      </c>
      <c r="AC31" s="182" t="str">
        <f t="shared" si="3"/>
        <v/>
      </c>
      <c r="AD31" s="183" t="str">
        <f>IF(ISBLANK(入力表!W41),"",入力表!W41)</f>
        <v/>
      </c>
      <c r="AE31" s="183" t="str">
        <f>IF(ISBLANK(入力表!X41),"",入力表!X41)</f>
        <v/>
      </c>
      <c r="AF31" s="183" t="str">
        <f>IF(ISERROR(VLOOKUP(入力表!Y41,$AR$2:$AS$5,2,FALSE)),"",VLOOKUP(入力表!Y41,$AR$2:$AS$5,2,FALSE))</f>
        <v/>
      </c>
      <c r="AG31" s="183" t="str">
        <f>IF(ISBLANK(入力表!Z41),"",入力表!Z41)</f>
        <v/>
      </c>
      <c r="AH31" s="184" t="str">
        <f>IF(ISBLANK(入力表!AA41),"",入力表!AA41)</f>
        <v/>
      </c>
      <c r="AI31" s="8"/>
      <c r="AJ31" s="8"/>
      <c r="AK31" s="8" t="str">
        <f>IF(ISERROR(VLOOKUP(IF(AJ31="","",入力表!AE41),$AR$2:$AS$5,2,FALSE)),"",VLOOKUP(IF(AJ31="","",入力表!AE41),$AR$2:$AS$5,2,FALSE))</f>
        <v/>
      </c>
      <c r="AL31" s="8" t="str">
        <f>IF(ISBLANK(入力表!AF41),"",入力表!AF41)</f>
        <v/>
      </c>
      <c r="AM31" s="8" t="str">
        <f>IF(ISBLANK(入力表!AG41),"",入力表!AG41)</f>
        <v/>
      </c>
      <c r="AN31" s="8" t="str">
        <f>IF(ISERROR(VLOOKUP(入力表!AH41,$AR$2:$AS$5,2,FALSE)),"",VLOOKUP(入力表!AH41,$AR$2:$AS$5,2,FALSE))</f>
        <v/>
      </c>
      <c r="AO31" s="8" t="str">
        <f>IF(ISBLANK(入力表!AI41),"",入力表!AI41)</f>
        <v/>
      </c>
      <c r="AP31" s="185" t="str">
        <f>IF(ISBLANK(入力表!AJ41),"",入力表!AJ41)</f>
        <v/>
      </c>
    </row>
    <row r="32" spans="1:42" ht="9.9499999999999993" customHeight="1">
      <c r="A32" s="107">
        <v>31</v>
      </c>
      <c r="B32" s="107" t="str">
        <f>IF(ISBLANK(入力表!C42),"",入力表!C42)</f>
        <v/>
      </c>
      <c r="C32" s="107" t="str">
        <f>IF(ISBLANK(入力表!D42),"",入力表!D42)</f>
        <v/>
      </c>
      <c r="D32" s="107" t="str">
        <f>IF(ISBLANK(入力表!E42),"",入力表!E42)</f>
        <v/>
      </c>
      <c r="E32" s="107" t="str">
        <f>RIGHT(入力表!F42,2)</f>
        <v/>
      </c>
      <c r="F32" s="107" t="str">
        <f>IF(ISBLANK(入力表!G42),"",入力表!G42)</f>
        <v/>
      </c>
      <c r="G32" s="107" t="str">
        <f>IF(ISBLANK(入力表!H42),"",入力表!H42)</f>
        <v/>
      </c>
      <c r="H32" s="107" t="str">
        <f>IF(D32="","",入力表!$C$4)</f>
        <v/>
      </c>
      <c r="I32" s="107" t="str">
        <f>IF(ISBLANK(入力表!I42),"",入力表!I42)</f>
        <v/>
      </c>
      <c r="J32" s="107">
        <f>入力表!J42</f>
        <v>0</v>
      </c>
      <c r="K32" s="107" t="str">
        <f t="shared" si="0"/>
        <v/>
      </c>
      <c r="L32" s="107">
        <f>入力表!S42</f>
        <v>0</v>
      </c>
      <c r="M32" s="107" t="str">
        <f t="shared" si="1"/>
        <v/>
      </c>
      <c r="N32" s="107">
        <f>入力表!AB42</f>
        <v>0</v>
      </c>
      <c r="O32" s="107" t="str">
        <f t="shared" si="2"/>
        <v/>
      </c>
      <c r="P32" s="107">
        <f>入力表!AK42</f>
        <v>0</v>
      </c>
      <c r="Q32" s="107">
        <f>入力表!AL42</f>
        <v>0</v>
      </c>
      <c r="R32" s="108"/>
      <c r="S32" s="181" t="str">
        <f>IF(入力表!K42="","",入力表!K42)</f>
        <v/>
      </c>
      <c r="T32" s="182" t="str">
        <f>IF(入力表!L42="","",入力表!L42)</f>
        <v/>
      </c>
      <c r="U32" s="182" t="str">
        <f>IF(ISERROR(VLOOKUP(IF(T32="","",入力表!M42),$AR$2:$AS$5,2,FALSE)),"",VLOOKUP(IF(T32="","",入力表!M42),$AR$2:$AS$5,2,FALSE))</f>
        <v/>
      </c>
      <c r="V32" s="182" t="str">
        <f>IF(ISBLANK(入力表!N42),"",入力表!N42)</f>
        <v/>
      </c>
      <c r="W32" s="182" t="str">
        <f>IF(ISBLANK(入力表!O42),"",入力表!O42)</f>
        <v/>
      </c>
      <c r="X32" s="182" t="str">
        <f>IF(ISERROR(VLOOKUP(入力表!P42,$AR$2:$AS$5,2,FALSE)),"",VLOOKUP(入力表!P42,$AR$2:$AS$5,2,FALSE))</f>
        <v/>
      </c>
      <c r="Y32" s="182" t="str">
        <f>IF(ISBLANK(入力表!Q42),"",入力表!Q42)</f>
        <v/>
      </c>
      <c r="Z32" s="182" t="str">
        <f>IF(ISBLANK(入力表!R42),"",入力表!R42)</f>
        <v/>
      </c>
      <c r="AA32" s="181" t="str">
        <f>IF(入力表!T42="","",入力表!T42)</f>
        <v/>
      </c>
      <c r="AB32" s="182" t="str">
        <f>IF(入力表!U42="","",入力表!U42)</f>
        <v/>
      </c>
      <c r="AC32" s="182" t="str">
        <f t="shared" si="3"/>
        <v/>
      </c>
      <c r="AD32" s="183" t="str">
        <f>IF(ISBLANK(入力表!W42),"",入力表!W42)</f>
        <v/>
      </c>
      <c r="AE32" s="183" t="str">
        <f>IF(ISBLANK(入力表!X42),"",入力表!X42)</f>
        <v/>
      </c>
      <c r="AF32" s="183" t="str">
        <f>IF(ISERROR(VLOOKUP(入力表!Y42,$AR$2:$AS$5,2,FALSE)),"",VLOOKUP(入力表!Y42,$AR$2:$AS$5,2,FALSE))</f>
        <v/>
      </c>
      <c r="AG32" s="183" t="str">
        <f>IF(ISBLANK(入力表!Z42),"",入力表!Z42)</f>
        <v/>
      </c>
      <c r="AH32" s="184" t="str">
        <f>IF(ISBLANK(入力表!AA42),"",入力表!AA42)</f>
        <v/>
      </c>
      <c r="AI32" s="8"/>
      <c r="AJ32" s="8"/>
      <c r="AK32" s="8" t="str">
        <f>IF(ISERROR(VLOOKUP(IF(AJ32="","",入力表!AE42),$AR$2:$AS$5,2,FALSE)),"",VLOOKUP(IF(AJ32="","",入力表!AE42),$AR$2:$AS$5,2,FALSE))</f>
        <v/>
      </c>
      <c r="AL32" s="8" t="str">
        <f>IF(ISBLANK(入力表!AF42),"",入力表!AF42)</f>
        <v/>
      </c>
      <c r="AM32" s="8" t="str">
        <f>IF(ISBLANK(入力表!AG42),"",入力表!AG42)</f>
        <v/>
      </c>
      <c r="AN32" s="8" t="str">
        <f>IF(ISERROR(VLOOKUP(入力表!AH42,$AR$2:$AS$5,2,FALSE)),"",VLOOKUP(入力表!AH42,$AR$2:$AS$5,2,FALSE))</f>
        <v/>
      </c>
      <c r="AO32" s="8" t="str">
        <f>IF(ISBLANK(入力表!AI42),"",入力表!AI42)</f>
        <v/>
      </c>
      <c r="AP32" s="185" t="str">
        <f>IF(ISBLANK(入力表!AJ42),"",入力表!AJ42)</f>
        <v/>
      </c>
    </row>
    <row r="33" spans="1:42" ht="9.9499999999999993" customHeight="1">
      <c r="A33" s="107">
        <v>32</v>
      </c>
      <c r="B33" s="107" t="str">
        <f>IF(ISBLANK(入力表!C43),"",入力表!C43)</f>
        <v/>
      </c>
      <c r="C33" s="107" t="str">
        <f>IF(ISBLANK(入力表!D43),"",入力表!D43)</f>
        <v/>
      </c>
      <c r="D33" s="107" t="str">
        <f>IF(ISBLANK(入力表!E43),"",入力表!E43)</f>
        <v/>
      </c>
      <c r="E33" s="107" t="str">
        <f>RIGHT(入力表!F43,2)</f>
        <v/>
      </c>
      <c r="F33" s="107" t="str">
        <f>IF(ISBLANK(入力表!G43),"",入力表!G43)</f>
        <v/>
      </c>
      <c r="G33" s="107" t="str">
        <f>IF(ISBLANK(入力表!H43),"",入力表!H43)</f>
        <v/>
      </c>
      <c r="H33" s="107" t="str">
        <f>IF(D33="","",入力表!$C$4)</f>
        <v/>
      </c>
      <c r="I33" s="107" t="str">
        <f>IF(ISBLANK(入力表!I43),"",入力表!I43)</f>
        <v/>
      </c>
      <c r="J33" s="107">
        <f>入力表!J43</f>
        <v>0</v>
      </c>
      <c r="K33" s="107" t="str">
        <f t="shared" si="0"/>
        <v/>
      </c>
      <c r="L33" s="107">
        <f>入力表!S43</f>
        <v>0</v>
      </c>
      <c r="M33" s="107" t="str">
        <f t="shared" si="1"/>
        <v/>
      </c>
      <c r="N33" s="107">
        <f>入力表!AB43</f>
        <v>0</v>
      </c>
      <c r="O33" s="107" t="str">
        <f t="shared" si="2"/>
        <v/>
      </c>
      <c r="P33" s="107">
        <f>入力表!AK43</f>
        <v>0</v>
      </c>
      <c r="Q33" s="107">
        <f>入力表!AL43</f>
        <v>0</v>
      </c>
      <c r="R33" s="108"/>
      <c r="S33" s="181" t="str">
        <f>IF(入力表!K43="","",入力表!K43)</f>
        <v/>
      </c>
      <c r="T33" s="182" t="str">
        <f>IF(入力表!L43="","",入力表!L43)</f>
        <v/>
      </c>
      <c r="U33" s="182" t="str">
        <f>IF(ISERROR(VLOOKUP(IF(T33="","",入力表!M43),$AR$2:$AS$5,2,FALSE)),"",VLOOKUP(IF(T33="","",入力表!M43),$AR$2:$AS$5,2,FALSE))</f>
        <v/>
      </c>
      <c r="V33" s="182" t="str">
        <f>IF(ISBLANK(入力表!N43),"",入力表!N43)</f>
        <v/>
      </c>
      <c r="W33" s="182" t="str">
        <f>IF(ISBLANK(入力表!O43),"",入力表!O43)</f>
        <v/>
      </c>
      <c r="X33" s="182" t="str">
        <f>IF(ISERROR(VLOOKUP(入力表!P43,$AR$2:$AS$5,2,FALSE)),"",VLOOKUP(入力表!P43,$AR$2:$AS$5,2,FALSE))</f>
        <v/>
      </c>
      <c r="Y33" s="182" t="str">
        <f>IF(ISBLANK(入力表!Q43),"",入力表!Q43)</f>
        <v/>
      </c>
      <c r="Z33" s="182" t="str">
        <f>IF(ISBLANK(入力表!R43),"",入力表!R43)</f>
        <v/>
      </c>
      <c r="AA33" s="181" t="str">
        <f>IF(入力表!T43="","",入力表!T43)</f>
        <v/>
      </c>
      <c r="AB33" s="182" t="str">
        <f>IF(入力表!U43="","",入力表!U43)</f>
        <v/>
      </c>
      <c r="AC33" s="182" t="str">
        <f t="shared" si="3"/>
        <v/>
      </c>
      <c r="AD33" s="183" t="str">
        <f>IF(ISBLANK(入力表!W43),"",入力表!W43)</f>
        <v/>
      </c>
      <c r="AE33" s="183" t="str">
        <f>IF(ISBLANK(入力表!X43),"",入力表!X43)</f>
        <v/>
      </c>
      <c r="AF33" s="183" t="str">
        <f>IF(ISERROR(VLOOKUP(入力表!Y43,$AR$2:$AS$5,2,FALSE)),"",VLOOKUP(入力表!Y43,$AR$2:$AS$5,2,FALSE))</f>
        <v/>
      </c>
      <c r="AG33" s="183" t="str">
        <f>IF(ISBLANK(入力表!Z43),"",入力表!Z43)</f>
        <v/>
      </c>
      <c r="AH33" s="184" t="str">
        <f>IF(ISBLANK(入力表!AA43),"",入力表!AA43)</f>
        <v/>
      </c>
      <c r="AI33" s="8"/>
      <c r="AJ33" s="8"/>
      <c r="AK33" s="8" t="str">
        <f>IF(ISERROR(VLOOKUP(IF(AJ33="","",入力表!AE43),$AR$2:$AS$5,2,FALSE)),"",VLOOKUP(IF(AJ33="","",入力表!AE43),$AR$2:$AS$5,2,FALSE))</f>
        <v/>
      </c>
      <c r="AL33" s="8" t="str">
        <f>IF(ISBLANK(入力表!AF43),"",入力表!AF43)</f>
        <v/>
      </c>
      <c r="AM33" s="8" t="str">
        <f>IF(ISBLANK(入力表!AG43),"",入力表!AG43)</f>
        <v/>
      </c>
      <c r="AN33" s="8" t="str">
        <f>IF(ISERROR(VLOOKUP(入力表!AH43,$AR$2:$AS$5,2,FALSE)),"",VLOOKUP(入力表!AH43,$AR$2:$AS$5,2,FALSE))</f>
        <v/>
      </c>
      <c r="AO33" s="8" t="str">
        <f>IF(ISBLANK(入力表!AI43),"",入力表!AI43)</f>
        <v/>
      </c>
      <c r="AP33" s="185" t="str">
        <f>IF(ISBLANK(入力表!AJ43),"",入力表!AJ43)</f>
        <v/>
      </c>
    </row>
    <row r="34" spans="1:42" ht="9.9499999999999993" customHeight="1">
      <c r="A34" s="107">
        <v>33</v>
      </c>
      <c r="B34" s="107" t="str">
        <f>IF(ISBLANK(入力表!C44),"",入力表!C44)</f>
        <v/>
      </c>
      <c r="C34" s="107" t="str">
        <f>IF(ISBLANK(入力表!D44),"",入力表!D44)</f>
        <v/>
      </c>
      <c r="D34" s="107" t="str">
        <f>IF(ISBLANK(入力表!E44),"",入力表!E44)</f>
        <v/>
      </c>
      <c r="E34" s="107" t="str">
        <f>RIGHT(入力表!F44,2)</f>
        <v/>
      </c>
      <c r="F34" s="107" t="str">
        <f>IF(ISBLANK(入力表!G44),"",入力表!G44)</f>
        <v/>
      </c>
      <c r="G34" s="107" t="str">
        <f>IF(ISBLANK(入力表!H44),"",入力表!H44)</f>
        <v/>
      </c>
      <c r="H34" s="107" t="str">
        <f>IF(D34="","",入力表!$C$4)</f>
        <v/>
      </c>
      <c r="I34" s="107" t="str">
        <f>IF(ISBLANK(入力表!I44),"",入力表!I44)</f>
        <v/>
      </c>
      <c r="J34" s="107">
        <f>入力表!J44</f>
        <v>0</v>
      </c>
      <c r="K34" s="107" t="str">
        <f t="shared" si="0"/>
        <v/>
      </c>
      <c r="L34" s="107">
        <f>入力表!S44</f>
        <v>0</v>
      </c>
      <c r="M34" s="107" t="str">
        <f t="shared" si="1"/>
        <v/>
      </c>
      <c r="N34" s="107">
        <f>入力表!AB44</f>
        <v>0</v>
      </c>
      <c r="O34" s="107" t="str">
        <f t="shared" si="2"/>
        <v/>
      </c>
      <c r="P34" s="107">
        <f>入力表!AK44</f>
        <v>0</v>
      </c>
      <c r="Q34" s="107">
        <f>入力表!AL44</f>
        <v>0</v>
      </c>
      <c r="R34" s="108"/>
      <c r="S34" s="181" t="str">
        <f>IF(入力表!K44="","",入力表!K44)</f>
        <v/>
      </c>
      <c r="T34" s="182" t="str">
        <f>IF(入力表!L44="","",入力表!L44)</f>
        <v/>
      </c>
      <c r="U34" s="182" t="str">
        <f>IF(ISERROR(VLOOKUP(IF(T34="","",入力表!M44),$AR$2:$AS$5,2,FALSE)),"",VLOOKUP(IF(T34="","",入力表!M44),$AR$2:$AS$5,2,FALSE))</f>
        <v/>
      </c>
      <c r="V34" s="182" t="str">
        <f>IF(ISBLANK(入力表!N44),"",入力表!N44)</f>
        <v/>
      </c>
      <c r="W34" s="182" t="str">
        <f>IF(ISBLANK(入力表!O44),"",入力表!O44)</f>
        <v/>
      </c>
      <c r="X34" s="182" t="str">
        <f>IF(ISERROR(VLOOKUP(入力表!P44,$AR$2:$AS$5,2,FALSE)),"",VLOOKUP(入力表!P44,$AR$2:$AS$5,2,FALSE))</f>
        <v/>
      </c>
      <c r="Y34" s="182" t="str">
        <f>IF(ISBLANK(入力表!Q44),"",入力表!Q44)</f>
        <v/>
      </c>
      <c r="Z34" s="182" t="str">
        <f>IF(ISBLANK(入力表!R44),"",入力表!R44)</f>
        <v/>
      </c>
      <c r="AA34" s="181" t="str">
        <f>IF(入力表!T44="","",入力表!T44)</f>
        <v/>
      </c>
      <c r="AB34" s="182" t="str">
        <f>IF(入力表!U44="","",入力表!U44)</f>
        <v/>
      </c>
      <c r="AC34" s="182" t="str">
        <f t="shared" si="3"/>
        <v/>
      </c>
      <c r="AD34" s="183" t="str">
        <f>IF(ISBLANK(入力表!W44),"",入力表!W44)</f>
        <v/>
      </c>
      <c r="AE34" s="183" t="str">
        <f>IF(ISBLANK(入力表!X44),"",入力表!X44)</f>
        <v/>
      </c>
      <c r="AF34" s="183" t="str">
        <f>IF(ISERROR(VLOOKUP(入力表!Y44,$AR$2:$AS$5,2,FALSE)),"",VLOOKUP(入力表!Y44,$AR$2:$AS$5,2,FALSE))</f>
        <v/>
      </c>
      <c r="AG34" s="183" t="str">
        <f>IF(ISBLANK(入力表!Z44),"",入力表!Z44)</f>
        <v/>
      </c>
      <c r="AH34" s="184" t="str">
        <f>IF(ISBLANK(入力表!AA44),"",入力表!AA44)</f>
        <v/>
      </c>
      <c r="AI34" s="8"/>
      <c r="AJ34" s="8"/>
      <c r="AK34" s="8" t="str">
        <f>IF(ISERROR(VLOOKUP(IF(AJ34="","",入力表!AE44),$AR$2:$AS$5,2,FALSE)),"",VLOOKUP(IF(AJ34="","",入力表!AE44),$AR$2:$AS$5,2,FALSE))</f>
        <v/>
      </c>
      <c r="AL34" s="8" t="str">
        <f>IF(ISBLANK(入力表!AF44),"",入力表!AF44)</f>
        <v/>
      </c>
      <c r="AM34" s="8" t="str">
        <f>IF(ISBLANK(入力表!AG44),"",入力表!AG44)</f>
        <v/>
      </c>
      <c r="AN34" s="8" t="str">
        <f>IF(ISERROR(VLOOKUP(入力表!AH44,$AR$2:$AS$5,2,FALSE)),"",VLOOKUP(入力表!AH44,$AR$2:$AS$5,2,FALSE))</f>
        <v/>
      </c>
      <c r="AO34" s="8" t="str">
        <f>IF(ISBLANK(入力表!AI44),"",入力表!AI44)</f>
        <v/>
      </c>
      <c r="AP34" s="185" t="str">
        <f>IF(ISBLANK(入力表!AJ44),"",入力表!AJ44)</f>
        <v/>
      </c>
    </row>
    <row r="35" spans="1:42" ht="9.9499999999999993" customHeight="1">
      <c r="A35" s="107">
        <v>34</v>
      </c>
      <c r="B35" s="107" t="str">
        <f>IF(ISBLANK(入力表!C45),"",入力表!C45)</f>
        <v/>
      </c>
      <c r="C35" s="107" t="str">
        <f>IF(ISBLANK(入力表!D45),"",入力表!D45)</f>
        <v/>
      </c>
      <c r="D35" s="107" t="str">
        <f>IF(ISBLANK(入力表!E45),"",入力表!E45)</f>
        <v/>
      </c>
      <c r="E35" s="107" t="str">
        <f>RIGHT(入力表!F45,2)</f>
        <v/>
      </c>
      <c r="F35" s="107" t="str">
        <f>IF(ISBLANK(入力表!G45),"",入力表!G45)</f>
        <v/>
      </c>
      <c r="G35" s="107" t="str">
        <f>IF(ISBLANK(入力表!H45),"",入力表!H45)</f>
        <v/>
      </c>
      <c r="H35" s="107" t="str">
        <f>IF(D35="","",入力表!$C$4)</f>
        <v/>
      </c>
      <c r="I35" s="107" t="str">
        <f>IF(ISBLANK(入力表!I45),"",入力表!I45)</f>
        <v/>
      </c>
      <c r="J35" s="107">
        <f>入力表!J45</f>
        <v>0</v>
      </c>
      <c r="K35" s="107" t="str">
        <f t="shared" si="0"/>
        <v/>
      </c>
      <c r="L35" s="107">
        <f>入力表!S45</f>
        <v>0</v>
      </c>
      <c r="M35" s="107" t="str">
        <f t="shared" si="1"/>
        <v/>
      </c>
      <c r="N35" s="107">
        <f>入力表!AB45</f>
        <v>0</v>
      </c>
      <c r="O35" s="107" t="str">
        <f t="shared" si="2"/>
        <v/>
      </c>
      <c r="P35" s="107">
        <f>入力表!AK45</f>
        <v>0</v>
      </c>
      <c r="Q35" s="107">
        <f>入力表!AL45</f>
        <v>0</v>
      </c>
      <c r="R35" s="108"/>
      <c r="S35" s="181" t="str">
        <f>IF(入力表!K45="","",入力表!K45)</f>
        <v/>
      </c>
      <c r="T35" s="182" t="str">
        <f>IF(入力表!L45="","",入力表!L45)</f>
        <v/>
      </c>
      <c r="U35" s="182" t="str">
        <f>IF(ISERROR(VLOOKUP(IF(T35="","",入力表!M45),$AR$2:$AS$5,2,FALSE)),"",VLOOKUP(IF(T35="","",入力表!M45),$AR$2:$AS$5,2,FALSE))</f>
        <v/>
      </c>
      <c r="V35" s="182" t="str">
        <f>IF(ISBLANK(入力表!N45),"",入力表!N45)</f>
        <v/>
      </c>
      <c r="W35" s="182" t="str">
        <f>IF(ISBLANK(入力表!O45),"",入力表!O45)</f>
        <v/>
      </c>
      <c r="X35" s="182" t="str">
        <f>IF(ISERROR(VLOOKUP(入力表!P45,$AR$2:$AS$5,2,FALSE)),"",VLOOKUP(入力表!P45,$AR$2:$AS$5,2,FALSE))</f>
        <v/>
      </c>
      <c r="Y35" s="182" t="str">
        <f>IF(ISBLANK(入力表!Q45),"",入力表!Q45)</f>
        <v/>
      </c>
      <c r="Z35" s="182" t="str">
        <f>IF(ISBLANK(入力表!R45),"",入力表!R45)</f>
        <v/>
      </c>
      <c r="AA35" s="181" t="str">
        <f>IF(入力表!T45="","",入力表!T45)</f>
        <v/>
      </c>
      <c r="AB35" s="182" t="str">
        <f>IF(入力表!U45="","",入力表!U45)</f>
        <v/>
      </c>
      <c r="AC35" s="182" t="str">
        <f t="shared" si="3"/>
        <v/>
      </c>
      <c r="AD35" s="183" t="str">
        <f>IF(ISBLANK(入力表!W45),"",入力表!W45)</f>
        <v/>
      </c>
      <c r="AE35" s="183" t="str">
        <f>IF(ISBLANK(入力表!X45),"",入力表!X45)</f>
        <v/>
      </c>
      <c r="AF35" s="183" t="str">
        <f>IF(ISERROR(VLOOKUP(入力表!Y45,$AR$2:$AS$5,2,FALSE)),"",VLOOKUP(入力表!Y45,$AR$2:$AS$5,2,FALSE))</f>
        <v/>
      </c>
      <c r="AG35" s="183" t="str">
        <f>IF(ISBLANK(入力表!Z45),"",入力表!Z45)</f>
        <v/>
      </c>
      <c r="AH35" s="184" t="str">
        <f>IF(ISBLANK(入力表!AA45),"",入力表!AA45)</f>
        <v/>
      </c>
      <c r="AI35" s="8"/>
      <c r="AJ35" s="8"/>
      <c r="AK35" s="8" t="str">
        <f>IF(ISERROR(VLOOKUP(IF(AJ35="","",入力表!AE45),$AR$2:$AS$5,2,FALSE)),"",VLOOKUP(IF(AJ35="","",入力表!AE45),$AR$2:$AS$5,2,FALSE))</f>
        <v/>
      </c>
      <c r="AL35" s="8" t="str">
        <f>IF(ISBLANK(入力表!AF45),"",入力表!AF45)</f>
        <v/>
      </c>
      <c r="AM35" s="8" t="str">
        <f>IF(ISBLANK(入力表!AG45),"",入力表!AG45)</f>
        <v/>
      </c>
      <c r="AN35" s="8" t="str">
        <f>IF(ISERROR(VLOOKUP(入力表!AH45,$AR$2:$AS$5,2,FALSE)),"",VLOOKUP(入力表!AH45,$AR$2:$AS$5,2,FALSE))</f>
        <v/>
      </c>
      <c r="AO35" s="8" t="str">
        <f>IF(ISBLANK(入力表!AI45),"",入力表!AI45)</f>
        <v/>
      </c>
      <c r="AP35" s="185" t="str">
        <f>IF(ISBLANK(入力表!AJ45),"",入力表!AJ45)</f>
        <v/>
      </c>
    </row>
    <row r="36" spans="1:42" ht="9.9499999999999993" customHeight="1">
      <c r="A36" s="107">
        <v>35</v>
      </c>
      <c r="B36" s="107" t="str">
        <f>IF(ISBLANK(入力表!C46),"",入力表!C46)</f>
        <v/>
      </c>
      <c r="C36" s="107" t="str">
        <f>IF(ISBLANK(入力表!D46),"",入力表!D46)</f>
        <v/>
      </c>
      <c r="D36" s="107" t="str">
        <f>IF(ISBLANK(入力表!E46),"",入力表!E46)</f>
        <v/>
      </c>
      <c r="E36" s="107" t="str">
        <f>RIGHT(入力表!F46,2)</f>
        <v/>
      </c>
      <c r="F36" s="107" t="str">
        <f>IF(ISBLANK(入力表!G46),"",入力表!G46)</f>
        <v/>
      </c>
      <c r="G36" s="107" t="str">
        <f>IF(ISBLANK(入力表!H46),"",入力表!H46)</f>
        <v/>
      </c>
      <c r="H36" s="107" t="str">
        <f>IF(D36="","",入力表!$C$4)</f>
        <v/>
      </c>
      <c r="I36" s="107" t="str">
        <f>IF(ISBLANK(入力表!I46),"",入力表!I46)</f>
        <v/>
      </c>
      <c r="J36" s="107">
        <f>入力表!J46</f>
        <v>0</v>
      </c>
      <c r="K36" s="107" t="str">
        <f t="shared" si="0"/>
        <v/>
      </c>
      <c r="L36" s="107">
        <f>入力表!S46</f>
        <v>0</v>
      </c>
      <c r="M36" s="107" t="str">
        <f t="shared" si="1"/>
        <v/>
      </c>
      <c r="N36" s="107">
        <f>入力表!AB46</f>
        <v>0</v>
      </c>
      <c r="O36" s="107" t="str">
        <f t="shared" si="2"/>
        <v/>
      </c>
      <c r="P36" s="107">
        <f>入力表!AK46</f>
        <v>0</v>
      </c>
      <c r="Q36" s="107">
        <f>入力表!AL46</f>
        <v>0</v>
      </c>
      <c r="R36" s="108"/>
      <c r="S36" s="181" t="str">
        <f>IF(入力表!K46="","",入力表!K46)</f>
        <v/>
      </c>
      <c r="T36" s="182" t="str">
        <f>IF(入力表!L46="","",入力表!L46)</f>
        <v/>
      </c>
      <c r="U36" s="182" t="str">
        <f>IF(ISERROR(VLOOKUP(IF(T36="","",入力表!M46),$AR$2:$AS$5,2,FALSE)),"",VLOOKUP(IF(T36="","",入力表!M46),$AR$2:$AS$5,2,FALSE))</f>
        <v/>
      </c>
      <c r="V36" s="182" t="str">
        <f>IF(ISBLANK(入力表!N46),"",入力表!N46)</f>
        <v/>
      </c>
      <c r="W36" s="182" t="str">
        <f>IF(ISBLANK(入力表!O46),"",入力表!O46)</f>
        <v/>
      </c>
      <c r="X36" s="182" t="str">
        <f>IF(ISERROR(VLOOKUP(入力表!P46,$AR$2:$AS$5,2,FALSE)),"",VLOOKUP(入力表!P46,$AR$2:$AS$5,2,FALSE))</f>
        <v/>
      </c>
      <c r="Y36" s="182" t="str">
        <f>IF(ISBLANK(入力表!Q46),"",入力表!Q46)</f>
        <v/>
      </c>
      <c r="Z36" s="182" t="str">
        <f>IF(ISBLANK(入力表!R46),"",入力表!R46)</f>
        <v/>
      </c>
      <c r="AA36" s="181" t="str">
        <f>IF(入力表!T46="","",入力表!T46)</f>
        <v/>
      </c>
      <c r="AB36" s="182" t="str">
        <f>IF(入力表!U46="","",入力表!U46)</f>
        <v/>
      </c>
      <c r="AC36" s="182" t="str">
        <f t="shared" si="3"/>
        <v/>
      </c>
      <c r="AD36" s="183" t="str">
        <f>IF(ISBLANK(入力表!W46),"",入力表!W46)</f>
        <v/>
      </c>
      <c r="AE36" s="183" t="str">
        <f>IF(ISBLANK(入力表!X46),"",入力表!X46)</f>
        <v/>
      </c>
      <c r="AF36" s="183" t="str">
        <f>IF(ISERROR(VLOOKUP(入力表!Y46,$AR$2:$AS$5,2,FALSE)),"",VLOOKUP(入力表!Y46,$AR$2:$AS$5,2,FALSE))</f>
        <v/>
      </c>
      <c r="AG36" s="183" t="str">
        <f>IF(ISBLANK(入力表!Z46),"",入力表!Z46)</f>
        <v/>
      </c>
      <c r="AH36" s="184" t="str">
        <f>IF(ISBLANK(入力表!AA46),"",入力表!AA46)</f>
        <v/>
      </c>
      <c r="AI36" s="8"/>
      <c r="AJ36" s="8"/>
      <c r="AK36" s="8" t="str">
        <f>IF(ISERROR(VLOOKUP(IF(AJ36="","",入力表!AE46),$AR$2:$AS$5,2,FALSE)),"",VLOOKUP(IF(AJ36="","",入力表!AE46),$AR$2:$AS$5,2,FALSE))</f>
        <v/>
      </c>
      <c r="AL36" s="8" t="str">
        <f>IF(ISBLANK(入力表!AF46),"",入力表!AF46)</f>
        <v/>
      </c>
      <c r="AM36" s="8" t="str">
        <f>IF(ISBLANK(入力表!AG46),"",入力表!AG46)</f>
        <v/>
      </c>
      <c r="AN36" s="8" t="str">
        <f>IF(ISERROR(VLOOKUP(入力表!AH46,$AR$2:$AS$5,2,FALSE)),"",VLOOKUP(入力表!AH46,$AR$2:$AS$5,2,FALSE))</f>
        <v/>
      </c>
      <c r="AO36" s="8" t="str">
        <f>IF(ISBLANK(入力表!AI46),"",入力表!AI46)</f>
        <v/>
      </c>
      <c r="AP36" s="185" t="str">
        <f>IF(ISBLANK(入力表!AJ46),"",入力表!AJ46)</f>
        <v/>
      </c>
    </row>
    <row r="37" spans="1:42" ht="9.9499999999999993" customHeight="1">
      <c r="A37" s="107">
        <v>36</v>
      </c>
      <c r="B37" s="107" t="str">
        <f>IF(ISBLANK(入力表!C47),"",入力表!C47)</f>
        <v/>
      </c>
      <c r="C37" s="107" t="str">
        <f>IF(ISBLANK(入力表!D47),"",入力表!D47)</f>
        <v/>
      </c>
      <c r="D37" s="107" t="str">
        <f>IF(ISBLANK(入力表!E47),"",入力表!E47)</f>
        <v/>
      </c>
      <c r="E37" s="107" t="str">
        <f>RIGHT(入力表!F47,2)</f>
        <v/>
      </c>
      <c r="F37" s="107" t="str">
        <f>IF(ISBLANK(入力表!G47),"",入力表!G47)</f>
        <v/>
      </c>
      <c r="G37" s="107" t="str">
        <f>IF(ISBLANK(入力表!H47),"",入力表!H47)</f>
        <v/>
      </c>
      <c r="H37" s="107" t="str">
        <f>IF(D37="","",入力表!$C$4)</f>
        <v/>
      </c>
      <c r="I37" s="107" t="str">
        <f>IF(ISBLANK(入力表!I47),"",入力表!I47)</f>
        <v/>
      </c>
      <c r="J37" s="107">
        <f>入力表!J47</f>
        <v>0</v>
      </c>
      <c r="K37" s="107" t="str">
        <f t="shared" si="0"/>
        <v/>
      </c>
      <c r="L37" s="107">
        <f>入力表!S47</f>
        <v>0</v>
      </c>
      <c r="M37" s="107" t="str">
        <f t="shared" si="1"/>
        <v/>
      </c>
      <c r="N37" s="107">
        <f>入力表!AB47</f>
        <v>0</v>
      </c>
      <c r="O37" s="107" t="str">
        <f t="shared" si="2"/>
        <v/>
      </c>
      <c r="P37" s="107">
        <f>入力表!AK47</f>
        <v>0</v>
      </c>
      <c r="Q37" s="107">
        <f>入力表!AL47</f>
        <v>0</v>
      </c>
      <c r="R37" s="108"/>
      <c r="S37" s="181" t="str">
        <f>IF(入力表!K47="","",入力表!K47)</f>
        <v/>
      </c>
      <c r="T37" s="182" t="str">
        <f>IF(入力表!L47="","",入力表!L47)</f>
        <v/>
      </c>
      <c r="U37" s="182" t="str">
        <f>IF(ISERROR(VLOOKUP(IF(T37="","",入力表!M47),$AR$2:$AS$5,2,FALSE)),"",VLOOKUP(IF(T37="","",入力表!M47),$AR$2:$AS$5,2,FALSE))</f>
        <v/>
      </c>
      <c r="V37" s="182" t="str">
        <f>IF(ISBLANK(入力表!N47),"",入力表!N47)</f>
        <v/>
      </c>
      <c r="W37" s="182" t="str">
        <f>IF(ISBLANK(入力表!O47),"",入力表!O47)</f>
        <v/>
      </c>
      <c r="X37" s="182" t="str">
        <f>IF(ISERROR(VLOOKUP(入力表!P47,$AR$2:$AS$5,2,FALSE)),"",VLOOKUP(入力表!P47,$AR$2:$AS$5,2,FALSE))</f>
        <v/>
      </c>
      <c r="Y37" s="182" t="str">
        <f>IF(ISBLANK(入力表!Q47),"",入力表!Q47)</f>
        <v/>
      </c>
      <c r="Z37" s="182" t="str">
        <f>IF(ISBLANK(入力表!R47),"",入力表!R47)</f>
        <v/>
      </c>
      <c r="AA37" s="181" t="str">
        <f>IF(入力表!T47="","",入力表!T47)</f>
        <v/>
      </c>
      <c r="AB37" s="182" t="str">
        <f>IF(入力表!U47="","",入力表!U47)</f>
        <v/>
      </c>
      <c r="AC37" s="182" t="str">
        <f t="shared" si="3"/>
        <v/>
      </c>
      <c r="AD37" s="183" t="str">
        <f>IF(ISBLANK(入力表!W47),"",入力表!W47)</f>
        <v/>
      </c>
      <c r="AE37" s="183" t="str">
        <f>IF(ISBLANK(入力表!X47),"",入力表!X47)</f>
        <v/>
      </c>
      <c r="AF37" s="183" t="str">
        <f>IF(ISERROR(VLOOKUP(入力表!Y47,$AR$2:$AS$5,2,FALSE)),"",VLOOKUP(入力表!Y47,$AR$2:$AS$5,2,FALSE))</f>
        <v/>
      </c>
      <c r="AG37" s="183" t="str">
        <f>IF(ISBLANK(入力表!Z47),"",入力表!Z47)</f>
        <v/>
      </c>
      <c r="AH37" s="184" t="str">
        <f>IF(ISBLANK(入力表!AA47),"",入力表!AA47)</f>
        <v/>
      </c>
      <c r="AI37" s="8"/>
      <c r="AJ37" s="8"/>
      <c r="AK37" s="8" t="str">
        <f>IF(ISERROR(VLOOKUP(IF(AJ37="","",入力表!AE47),$AR$2:$AS$5,2,FALSE)),"",VLOOKUP(IF(AJ37="","",入力表!AE47),$AR$2:$AS$5,2,FALSE))</f>
        <v/>
      </c>
      <c r="AL37" s="8" t="str">
        <f>IF(ISBLANK(入力表!AF47),"",入力表!AF47)</f>
        <v/>
      </c>
      <c r="AM37" s="8" t="str">
        <f>IF(ISBLANK(入力表!AG47),"",入力表!AG47)</f>
        <v/>
      </c>
      <c r="AN37" s="8" t="str">
        <f>IF(ISERROR(VLOOKUP(入力表!AH47,$AR$2:$AS$5,2,FALSE)),"",VLOOKUP(入力表!AH47,$AR$2:$AS$5,2,FALSE))</f>
        <v/>
      </c>
      <c r="AO37" s="8" t="str">
        <f>IF(ISBLANK(入力表!AI47),"",入力表!AI47)</f>
        <v/>
      </c>
      <c r="AP37" s="185" t="str">
        <f>IF(ISBLANK(入力表!AJ47),"",入力表!AJ47)</f>
        <v/>
      </c>
    </row>
    <row r="38" spans="1:42" ht="9.9499999999999993" customHeight="1">
      <c r="A38" s="107">
        <v>37</v>
      </c>
      <c r="B38" s="107" t="str">
        <f>IF(ISBLANK(入力表!C48),"",入力表!C48)</f>
        <v/>
      </c>
      <c r="C38" s="107" t="str">
        <f>IF(ISBLANK(入力表!D48),"",入力表!D48)</f>
        <v/>
      </c>
      <c r="D38" s="107" t="str">
        <f>IF(ISBLANK(入力表!E48),"",入力表!E48)</f>
        <v/>
      </c>
      <c r="E38" s="107" t="str">
        <f>RIGHT(入力表!F48,2)</f>
        <v/>
      </c>
      <c r="F38" s="107" t="str">
        <f>IF(ISBLANK(入力表!G48),"",入力表!G48)</f>
        <v/>
      </c>
      <c r="G38" s="107" t="str">
        <f>IF(ISBLANK(入力表!H48),"",入力表!H48)</f>
        <v/>
      </c>
      <c r="H38" s="107" t="str">
        <f>IF(D38="","",入力表!$C$4)</f>
        <v/>
      </c>
      <c r="I38" s="107" t="str">
        <f>IF(ISBLANK(入力表!I48),"",入力表!I48)</f>
        <v/>
      </c>
      <c r="J38" s="107">
        <f>入力表!J48</f>
        <v>0</v>
      </c>
      <c r="K38" s="107" t="str">
        <f t="shared" si="0"/>
        <v/>
      </c>
      <c r="L38" s="107">
        <f>入力表!S48</f>
        <v>0</v>
      </c>
      <c r="M38" s="107" t="str">
        <f t="shared" si="1"/>
        <v/>
      </c>
      <c r="N38" s="107">
        <f>入力表!AB48</f>
        <v>0</v>
      </c>
      <c r="O38" s="107" t="str">
        <f t="shared" si="2"/>
        <v/>
      </c>
      <c r="P38" s="107">
        <f>入力表!AK48</f>
        <v>0</v>
      </c>
      <c r="Q38" s="107">
        <f>入力表!AL48</f>
        <v>0</v>
      </c>
      <c r="R38" s="108"/>
      <c r="S38" s="181" t="str">
        <f>IF(入力表!K48="","",入力表!K48)</f>
        <v/>
      </c>
      <c r="T38" s="182" t="str">
        <f>IF(入力表!L48="","",入力表!L48)</f>
        <v/>
      </c>
      <c r="U38" s="182" t="str">
        <f>IF(ISERROR(VLOOKUP(IF(T38="","",入力表!M48),$AR$2:$AS$5,2,FALSE)),"",VLOOKUP(IF(T38="","",入力表!M48),$AR$2:$AS$5,2,FALSE))</f>
        <v/>
      </c>
      <c r="V38" s="182" t="str">
        <f>IF(ISBLANK(入力表!N48),"",入力表!N48)</f>
        <v/>
      </c>
      <c r="W38" s="182" t="str">
        <f>IF(ISBLANK(入力表!O48),"",入力表!O48)</f>
        <v/>
      </c>
      <c r="X38" s="182" t="str">
        <f>IF(ISERROR(VLOOKUP(入力表!P48,$AR$2:$AS$5,2,FALSE)),"",VLOOKUP(入力表!P48,$AR$2:$AS$5,2,FALSE))</f>
        <v/>
      </c>
      <c r="Y38" s="182" t="str">
        <f>IF(ISBLANK(入力表!Q48),"",入力表!Q48)</f>
        <v/>
      </c>
      <c r="Z38" s="182" t="str">
        <f>IF(ISBLANK(入力表!R48),"",入力表!R48)</f>
        <v/>
      </c>
      <c r="AA38" s="181" t="str">
        <f>IF(入力表!T48="","",入力表!T48)</f>
        <v/>
      </c>
      <c r="AB38" s="182" t="str">
        <f>IF(入力表!U48="","",入力表!U48)</f>
        <v/>
      </c>
      <c r="AC38" s="182" t="str">
        <f t="shared" si="3"/>
        <v/>
      </c>
      <c r="AD38" s="183" t="str">
        <f>IF(ISBLANK(入力表!W48),"",入力表!W48)</f>
        <v/>
      </c>
      <c r="AE38" s="183" t="str">
        <f>IF(ISBLANK(入力表!X48),"",入力表!X48)</f>
        <v/>
      </c>
      <c r="AF38" s="183" t="str">
        <f>IF(ISERROR(VLOOKUP(入力表!Y48,$AR$2:$AS$5,2,FALSE)),"",VLOOKUP(入力表!Y48,$AR$2:$AS$5,2,FALSE))</f>
        <v/>
      </c>
      <c r="AG38" s="183" t="str">
        <f>IF(ISBLANK(入力表!Z48),"",入力表!Z48)</f>
        <v/>
      </c>
      <c r="AH38" s="184" t="str">
        <f>IF(ISBLANK(入力表!AA48),"",入力表!AA48)</f>
        <v/>
      </c>
      <c r="AI38" s="8"/>
      <c r="AJ38" s="8"/>
      <c r="AK38" s="8" t="str">
        <f>IF(ISERROR(VLOOKUP(IF(AJ38="","",入力表!AE48),$AR$2:$AS$5,2,FALSE)),"",VLOOKUP(IF(AJ38="","",入力表!AE48),$AR$2:$AS$5,2,FALSE))</f>
        <v/>
      </c>
      <c r="AL38" s="8" t="str">
        <f>IF(ISBLANK(入力表!AF48),"",入力表!AF48)</f>
        <v/>
      </c>
      <c r="AM38" s="8" t="str">
        <f>IF(ISBLANK(入力表!AG48),"",入力表!AG48)</f>
        <v/>
      </c>
      <c r="AN38" s="8" t="str">
        <f>IF(ISERROR(VLOOKUP(入力表!AH48,$AR$2:$AS$5,2,FALSE)),"",VLOOKUP(入力表!AH48,$AR$2:$AS$5,2,FALSE))</f>
        <v/>
      </c>
      <c r="AO38" s="8" t="str">
        <f>IF(ISBLANK(入力表!AI48),"",入力表!AI48)</f>
        <v/>
      </c>
      <c r="AP38" s="185" t="str">
        <f>IF(ISBLANK(入力表!AJ48),"",入力表!AJ48)</f>
        <v/>
      </c>
    </row>
    <row r="39" spans="1:42" ht="9.9499999999999993" customHeight="1">
      <c r="A39" s="107">
        <v>38</v>
      </c>
      <c r="B39" s="107" t="str">
        <f>IF(ISBLANK(入力表!C49),"",入力表!C49)</f>
        <v/>
      </c>
      <c r="C39" s="107" t="str">
        <f>IF(ISBLANK(入力表!D49),"",入力表!D49)</f>
        <v/>
      </c>
      <c r="D39" s="107" t="str">
        <f>IF(ISBLANK(入力表!E49),"",入力表!E49)</f>
        <v/>
      </c>
      <c r="E39" s="107" t="str">
        <f>RIGHT(入力表!F49,2)</f>
        <v/>
      </c>
      <c r="F39" s="107" t="str">
        <f>IF(ISBLANK(入力表!G49),"",入力表!G49)</f>
        <v/>
      </c>
      <c r="G39" s="107" t="str">
        <f>IF(ISBLANK(入力表!H49),"",入力表!H49)</f>
        <v/>
      </c>
      <c r="H39" s="107" t="str">
        <f>IF(D39="","",入力表!$C$4)</f>
        <v/>
      </c>
      <c r="I39" s="107" t="str">
        <f>IF(ISBLANK(入力表!I49),"",入力表!I49)</f>
        <v/>
      </c>
      <c r="J39" s="107">
        <f>入力表!J49</f>
        <v>0</v>
      </c>
      <c r="K39" s="107" t="str">
        <f t="shared" si="0"/>
        <v/>
      </c>
      <c r="L39" s="107">
        <f>入力表!S49</f>
        <v>0</v>
      </c>
      <c r="M39" s="107" t="str">
        <f t="shared" si="1"/>
        <v/>
      </c>
      <c r="N39" s="107">
        <f>入力表!AB49</f>
        <v>0</v>
      </c>
      <c r="O39" s="107" t="str">
        <f t="shared" si="2"/>
        <v/>
      </c>
      <c r="P39" s="107">
        <f>入力表!AK49</f>
        <v>0</v>
      </c>
      <c r="Q39" s="107">
        <f>入力表!AL49</f>
        <v>0</v>
      </c>
      <c r="R39" s="108"/>
      <c r="S39" s="181" t="str">
        <f>IF(入力表!K49="","",入力表!K49)</f>
        <v/>
      </c>
      <c r="T39" s="182" t="str">
        <f>IF(入力表!L49="","",入力表!L49)</f>
        <v/>
      </c>
      <c r="U39" s="182" t="str">
        <f>IF(ISERROR(VLOOKUP(IF(T39="","",入力表!M49),$AR$2:$AS$5,2,FALSE)),"",VLOOKUP(IF(T39="","",入力表!M49),$AR$2:$AS$5,2,FALSE))</f>
        <v/>
      </c>
      <c r="V39" s="182" t="str">
        <f>IF(ISBLANK(入力表!N49),"",入力表!N49)</f>
        <v/>
      </c>
      <c r="W39" s="182" t="str">
        <f>IF(ISBLANK(入力表!O49),"",入力表!O49)</f>
        <v/>
      </c>
      <c r="X39" s="182" t="str">
        <f>IF(ISERROR(VLOOKUP(入力表!P49,$AR$2:$AS$5,2,FALSE)),"",VLOOKUP(入力表!P49,$AR$2:$AS$5,2,FALSE))</f>
        <v/>
      </c>
      <c r="Y39" s="182" t="str">
        <f>IF(ISBLANK(入力表!Q49),"",入力表!Q49)</f>
        <v/>
      </c>
      <c r="Z39" s="182" t="str">
        <f>IF(ISBLANK(入力表!R49),"",入力表!R49)</f>
        <v/>
      </c>
      <c r="AA39" s="181" t="str">
        <f>IF(入力表!T49="","",入力表!T49)</f>
        <v/>
      </c>
      <c r="AB39" s="182" t="str">
        <f>IF(入力表!U49="","",入力表!U49)</f>
        <v/>
      </c>
      <c r="AC39" s="182" t="str">
        <f t="shared" si="3"/>
        <v/>
      </c>
      <c r="AD39" s="183" t="str">
        <f>IF(ISBLANK(入力表!W49),"",入力表!W49)</f>
        <v/>
      </c>
      <c r="AE39" s="183" t="str">
        <f>IF(ISBLANK(入力表!X49),"",入力表!X49)</f>
        <v/>
      </c>
      <c r="AF39" s="183" t="str">
        <f>IF(ISERROR(VLOOKUP(入力表!Y49,$AR$2:$AS$5,2,FALSE)),"",VLOOKUP(入力表!Y49,$AR$2:$AS$5,2,FALSE))</f>
        <v/>
      </c>
      <c r="AG39" s="183" t="str">
        <f>IF(ISBLANK(入力表!Z49),"",入力表!Z49)</f>
        <v/>
      </c>
      <c r="AH39" s="184" t="str">
        <f>IF(ISBLANK(入力表!AA49),"",入力表!AA49)</f>
        <v/>
      </c>
      <c r="AI39" s="8"/>
      <c r="AJ39" s="8"/>
      <c r="AK39" s="8" t="str">
        <f>IF(ISERROR(VLOOKUP(IF(AJ39="","",入力表!AE49),$AR$2:$AS$5,2,FALSE)),"",VLOOKUP(IF(AJ39="","",入力表!AE49),$AR$2:$AS$5,2,FALSE))</f>
        <v/>
      </c>
      <c r="AL39" s="8" t="str">
        <f>IF(ISBLANK(入力表!AF49),"",入力表!AF49)</f>
        <v/>
      </c>
      <c r="AM39" s="8" t="str">
        <f>IF(ISBLANK(入力表!AG49),"",入力表!AG49)</f>
        <v/>
      </c>
      <c r="AN39" s="8" t="str">
        <f>IF(ISERROR(VLOOKUP(入力表!AH49,$AR$2:$AS$5,2,FALSE)),"",VLOOKUP(入力表!AH49,$AR$2:$AS$5,2,FALSE))</f>
        <v/>
      </c>
      <c r="AO39" s="8" t="str">
        <f>IF(ISBLANK(入力表!AI49),"",入力表!AI49)</f>
        <v/>
      </c>
      <c r="AP39" s="185" t="str">
        <f>IF(ISBLANK(入力表!AJ49),"",入力表!AJ49)</f>
        <v/>
      </c>
    </row>
    <row r="40" spans="1:42" ht="9.9499999999999993" customHeight="1">
      <c r="A40" s="107">
        <v>39</v>
      </c>
      <c r="B40" s="107" t="str">
        <f>IF(ISBLANK(入力表!C50),"",入力表!C50)</f>
        <v/>
      </c>
      <c r="C40" s="107" t="str">
        <f>IF(ISBLANK(入力表!D50),"",入力表!D50)</f>
        <v/>
      </c>
      <c r="D40" s="107" t="str">
        <f>IF(ISBLANK(入力表!E50),"",入力表!E50)</f>
        <v/>
      </c>
      <c r="E40" s="107" t="str">
        <f>RIGHT(入力表!F50,2)</f>
        <v/>
      </c>
      <c r="F40" s="107" t="str">
        <f>IF(ISBLANK(入力表!G50),"",入力表!G50)</f>
        <v/>
      </c>
      <c r="G40" s="107" t="str">
        <f>IF(ISBLANK(入力表!H50),"",入力表!H50)</f>
        <v/>
      </c>
      <c r="H40" s="107" t="str">
        <f>IF(D40="","",入力表!$C$4)</f>
        <v/>
      </c>
      <c r="I40" s="107" t="str">
        <f>IF(ISBLANK(入力表!I50),"",入力表!I50)</f>
        <v/>
      </c>
      <c r="J40" s="107">
        <f>入力表!J50</f>
        <v>0</v>
      </c>
      <c r="K40" s="107" t="str">
        <f t="shared" si="0"/>
        <v/>
      </c>
      <c r="L40" s="107">
        <f>入力表!S50</f>
        <v>0</v>
      </c>
      <c r="M40" s="107" t="str">
        <f t="shared" si="1"/>
        <v/>
      </c>
      <c r="N40" s="107">
        <f>入力表!AB50</f>
        <v>0</v>
      </c>
      <c r="O40" s="107" t="str">
        <f t="shared" si="2"/>
        <v/>
      </c>
      <c r="P40" s="107">
        <f>入力表!AK50</f>
        <v>0</v>
      </c>
      <c r="Q40" s="107">
        <f>入力表!AL50</f>
        <v>0</v>
      </c>
      <c r="R40" s="108"/>
      <c r="S40" s="181" t="str">
        <f>IF(入力表!K50="","",入力表!K50)</f>
        <v/>
      </c>
      <c r="T40" s="182" t="str">
        <f>IF(入力表!L50="","",入力表!L50)</f>
        <v/>
      </c>
      <c r="U40" s="182" t="str">
        <f>IF(ISERROR(VLOOKUP(IF(T40="","",入力表!M50),$AR$2:$AS$5,2,FALSE)),"",VLOOKUP(IF(T40="","",入力表!M50),$AR$2:$AS$5,2,FALSE))</f>
        <v/>
      </c>
      <c r="V40" s="182" t="str">
        <f>IF(ISBLANK(入力表!N50),"",入力表!N50)</f>
        <v/>
      </c>
      <c r="W40" s="182" t="str">
        <f>IF(ISBLANK(入力表!O50),"",入力表!O50)</f>
        <v/>
      </c>
      <c r="X40" s="182" t="str">
        <f>IF(ISERROR(VLOOKUP(入力表!P50,$AR$2:$AS$5,2,FALSE)),"",VLOOKUP(入力表!P50,$AR$2:$AS$5,2,FALSE))</f>
        <v/>
      </c>
      <c r="Y40" s="182" t="str">
        <f>IF(ISBLANK(入力表!Q50),"",入力表!Q50)</f>
        <v/>
      </c>
      <c r="Z40" s="182" t="str">
        <f>IF(ISBLANK(入力表!R50),"",入力表!R50)</f>
        <v/>
      </c>
      <c r="AA40" s="181" t="str">
        <f>IF(入力表!T50="","",入力表!T50)</f>
        <v/>
      </c>
      <c r="AB40" s="182" t="str">
        <f>IF(入力表!U50="","",入力表!U50)</f>
        <v/>
      </c>
      <c r="AC40" s="182" t="str">
        <f t="shared" si="3"/>
        <v/>
      </c>
      <c r="AD40" s="183" t="str">
        <f>IF(ISBLANK(入力表!W50),"",入力表!W50)</f>
        <v/>
      </c>
      <c r="AE40" s="183" t="str">
        <f>IF(ISBLANK(入力表!X50),"",入力表!X50)</f>
        <v/>
      </c>
      <c r="AF40" s="183" t="str">
        <f>IF(ISERROR(VLOOKUP(入力表!Y50,$AR$2:$AS$5,2,FALSE)),"",VLOOKUP(入力表!Y50,$AR$2:$AS$5,2,FALSE))</f>
        <v/>
      </c>
      <c r="AG40" s="183" t="str">
        <f>IF(ISBLANK(入力表!Z50),"",入力表!Z50)</f>
        <v/>
      </c>
      <c r="AH40" s="184" t="str">
        <f>IF(ISBLANK(入力表!AA50),"",入力表!AA50)</f>
        <v/>
      </c>
      <c r="AI40" s="8"/>
      <c r="AJ40" s="8"/>
      <c r="AK40" s="8" t="str">
        <f>IF(ISERROR(VLOOKUP(IF(AJ40="","",入力表!AE50),$AR$2:$AS$5,2,FALSE)),"",VLOOKUP(IF(AJ40="","",入力表!AE50),$AR$2:$AS$5,2,FALSE))</f>
        <v/>
      </c>
      <c r="AL40" s="8" t="str">
        <f>IF(ISBLANK(入力表!AF50),"",入力表!AF50)</f>
        <v/>
      </c>
      <c r="AM40" s="8" t="str">
        <f>IF(ISBLANK(入力表!AG50),"",入力表!AG50)</f>
        <v/>
      </c>
      <c r="AN40" s="8" t="str">
        <f>IF(ISERROR(VLOOKUP(入力表!AH50,$AR$2:$AS$5,2,FALSE)),"",VLOOKUP(入力表!AH50,$AR$2:$AS$5,2,FALSE))</f>
        <v/>
      </c>
      <c r="AO40" s="8" t="str">
        <f>IF(ISBLANK(入力表!AI50),"",入力表!AI50)</f>
        <v/>
      </c>
      <c r="AP40" s="185" t="str">
        <f>IF(ISBLANK(入力表!AJ50),"",入力表!AJ50)</f>
        <v/>
      </c>
    </row>
    <row r="41" spans="1:42" ht="9.9499999999999993" customHeight="1">
      <c r="A41" s="107">
        <v>40</v>
      </c>
      <c r="B41" s="107" t="str">
        <f>IF(ISBLANK(入力表!C51),"",入力表!C51)</f>
        <v/>
      </c>
      <c r="C41" s="107" t="str">
        <f>IF(ISBLANK(入力表!D51),"",入力表!D51)</f>
        <v/>
      </c>
      <c r="D41" s="107" t="str">
        <f>IF(ISBLANK(入力表!E51),"",入力表!E51)</f>
        <v/>
      </c>
      <c r="E41" s="107" t="str">
        <f>RIGHT(入力表!F51,2)</f>
        <v/>
      </c>
      <c r="F41" s="107" t="str">
        <f>IF(ISBLANK(入力表!G51),"",入力表!G51)</f>
        <v/>
      </c>
      <c r="G41" s="107" t="str">
        <f>IF(ISBLANK(入力表!H51),"",入力表!H51)</f>
        <v/>
      </c>
      <c r="H41" s="107" t="str">
        <f>IF(D41="","",入力表!$C$4)</f>
        <v/>
      </c>
      <c r="I41" s="107" t="str">
        <f>IF(ISBLANK(入力表!I51),"",入力表!I51)</f>
        <v/>
      </c>
      <c r="J41" s="107">
        <f>入力表!J51</f>
        <v>0</v>
      </c>
      <c r="K41" s="107" t="str">
        <f t="shared" si="0"/>
        <v/>
      </c>
      <c r="L41" s="107">
        <f>入力表!S51</f>
        <v>0</v>
      </c>
      <c r="M41" s="107" t="str">
        <f t="shared" si="1"/>
        <v/>
      </c>
      <c r="N41" s="107">
        <f>入力表!AB51</f>
        <v>0</v>
      </c>
      <c r="O41" s="107" t="str">
        <f t="shared" si="2"/>
        <v/>
      </c>
      <c r="P41" s="107">
        <f>入力表!AK51</f>
        <v>0</v>
      </c>
      <c r="Q41" s="107">
        <f>入力表!AL51</f>
        <v>0</v>
      </c>
      <c r="R41" s="108"/>
      <c r="S41" s="181" t="str">
        <f>IF(入力表!K51="","",入力表!K51)</f>
        <v/>
      </c>
      <c r="T41" s="182" t="str">
        <f>IF(入力表!L51="","",入力表!L51)</f>
        <v/>
      </c>
      <c r="U41" s="182" t="str">
        <f>IF(ISERROR(VLOOKUP(IF(T41="","",入力表!M51),$AR$2:$AS$5,2,FALSE)),"",VLOOKUP(IF(T41="","",入力表!M51),$AR$2:$AS$5,2,FALSE))</f>
        <v/>
      </c>
      <c r="V41" s="182" t="str">
        <f>IF(ISBLANK(入力表!N51),"",入力表!N51)</f>
        <v/>
      </c>
      <c r="W41" s="182" t="str">
        <f>IF(ISBLANK(入力表!O51),"",入力表!O51)</f>
        <v/>
      </c>
      <c r="X41" s="182" t="str">
        <f>IF(ISERROR(VLOOKUP(入力表!P51,$AR$2:$AS$5,2,FALSE)),"",VLOOKUP(入力表!P51,$AR$2:$AS$5,2,FALSE))</f>
        <v/>
      </c>
      <c r="Y41" s="182" t="str">
        <f>IF(ISBLANK(入力表!Q51),"",入力表!Q51)</f>
        <v/>
      </c>
      <c r="Z41" s="182" t="str">
        <f>IF(ISBLANK(入力表!R51),"",入力表!R51)</f>
        <v/>
      </c>
      <c r="AA41" s="181" t="str">
        <f>IF(入力表!T51="","",入力表!T51)</f>
        <v/>
      </c>
      <c r="AB41" s="182" t="str">
        <f>IF(入力表!U51="","",入力表!U51)</f>
        <v/>
      </c>
      <c r="AC41" s="182" t="str">
        <f t="shared" si="3"/>
        <v/>
      </c>
      <c r="AD41" s="183" t="str">
        <f>IF(ISBLANK(入力表!W51),"",入力表!W51)</f>
        <v/>
      </c>
      <c r="AE41" s="183" t="str">
        <f>IF(ISBLANK(入力表!X51),"",入力表!X51)</f>
        <v/>
      </c>
      <c r="AF41" s="183" t="str">
        <f>IF(ISERROR(VLOOKUP(入力表!Y51,$AR$2:$AS$5,2,FALSE)),"",VLOOKUP(入力表!Y51,$AR$2:$AS$5,2,FALSE))</f>
        <v/>
      </c>
      <c r="AG41" s="183" t="str">
        <f>IF(ISBLANK(入力表!Z51),"",入力表!Z51)</f>
        <v/>
      </c>
      <c r="AH41" s="184" t="str">
        <f>IF(ISBLANK(入力表!AA51),"",入力表!AA51)</f>
        <v/>
      </c>
      <c r="AI41" s="8"/>
      <c r="AJ41" s="8"/>
      <c r="AK41" s="8" t="str">
        <f>IF(ISERROR(VLOOKUP(IF(AJ41="","",入力表!AE51),$AR$2:$AS$5,2,FALSE)),"",VLOOKUP(IF(AJ41="","",入力表!AE51),$AR$2:$AS$5,2,FALSE))</f>
        <v/>
      </c>
      <c r="AL41" s="8" t="str">
        <f>IF(ISBLANK(入力表!AF51),"",入力表!AF51)</f>
        <v/>
      </c>
      <c r="AM41" s="8" t="str">
        <f>IF(ISBLANK(入力表!AG51),"",入力表!AG51)</f>
        <v/>
      </c>
      <c r="AN41" s="8" t="str">
        <f>IF(ISERROR(VLOOKUP(入力表!AH51,$AR$2:$AS$5,2,FALSE)),"",VLOOKUP(入力表!AH51,$AR$2:$AS$5,2,FALSE))</f>
        <v/>
      </c>
      <c r="AO41" s="8" t="str">
        <f>IF(ISBLANK(入力表!AI51),"",入力表!AI51)</f>
        <v/>
      </c>
      <c r="AP41" s="185" t="str">
        <f>IF(ISBLANK(入力表!AJ51),"",入力表!AJ51)</f>
        <v/>
      </c>
    </row>
    <row r="42" spans="1:42" ht="9.9499999999999993" customHeight="1">
      <c r="A42" s="107">
        <v>41</v>
      </c>
      <c r="B42" s="107" t="str">
        <f>IF(ISBLANK(入力表!C52),"",入力表!C52)</f>
        <v/>
      </c>
      <c r="C42" s="107" t="str">
        <f>IF(ISBLANK(入力表!D52),"",入力表!D52)</f>
        <v/>
      </c>
      <c r="D42" s="107" t="str">
        <f>IF(ISBLANK(入力表!E52),"",入力表!E52)</f>
        <v/>
      </c>
      <c r="E42" s="107" t="str">
        <f>RIGHT(入力表!F52,2)</f>
        <v/>
      </c>
      <c r="F42" s="107" t="str">
        <f>IF(ISBLANK(入力表!G52),"",入力表!G52)</f>
        <v/>
      </c>
      <c r="G42" s="107" t="str">
        <f>IF(ISBLANK(入力表!H52),"",入力表!H52)</f>
        <v/>
      </c>
      <c r="H42" s="107" t="str">
        <f>IF(D42="","",入力表!$C$4)</f>
        <v/>
      </c>
      <c r="I42" s="107" t="str">
        <f>IF(ISBLANK(入力表!I52),"",入力表!I52)</f>
        <v/>
      </c>
      <c r="J42" s="107">
        <f>入力表!J52</f>
        <v>0</v>
      </c>
      <c r="K42" s="107" t="str">
        <f t="shared" si="0"/>
        <v/>
      </c>
      <c r="L42" s="107">
        <f>入力表!S52</f>
        <v>0</v>
      </c>
      <c r="M42" s="107" t="str">
        <f t="shared" si="1"/>
        <v/>
      </c>
      <c r="N42" s="107">
        <f>入力表!AB52</f>
        <v>0</v>
      </c>
      <c r="O42" s="107" t="str">
        <f t="shared" si="2"/>
        <v/>
      </c>
      <c r="P42" s="107">
        <f>入力表!AK52</f>
        <v>0</v>
      </c>
      <c r="Q42" s="107">
        <f>入力表!AL52</f>
        <v>0</v>
      </c>
      <c r="R42" s="108"/>
      <c r="S42" s="181" t="str">
        <f>IF(入力表!K52="","",入力表!K52)</f>
        <v/>
      </c>
      <c r="T42" s="182" t="str">
        <f>IF(入力表!L52="","",入力表!L52)</f>
        <v/>
      </c>
      <c r="U42" s="182" t="str">
        <f>IF(ISERROR(VLOOKUP(IF(T42="","",入力表!M52),$AR$2:$AS$5,2,FALSE)),"",VLOOKUP(IF(T42="","",入力表!M52),$AR$2:$AS$5,2,FALSE))</f>
        <v/>
      </c>
      <c r="V42" s="182" t="str">
        <f>IF(ISBLANK(入力表!N52),"",入力表!N52)</f>
        <v/>
      </c>
      <c r="W42" s="182" t="str">
        <f>IF(ISBLANK(入力表!O52),"",入力表!O52)</f>
        <v/>
      </c>
      <c r="X42" s="182" t="str">
        <f>IF(ISERROR(VLOOKUP(入力表!P52,$AR$2:$AS$5,2,FALSE)),"",VLOOKUP(入力表!P52,$AR$2:$AS$5,2,FALSE))</f>
        <v/>
      </c>
      <c r="Y42" s="182" t="str">
        <f>IF(ISBLANK(入力表!Q52),"",入力表!Q52)</f>
        <v/>
      </c>
      <c r="Z42" s="182" t="str">
        <f>IF(ISBLANK(入力表!R52),"",入力表!R52)</f>
        <v/>
      </c>
      <c r="AA42" s="181" t="str">
        <f>IF(入力表!T52="","",入力表!T52)</f>
        <v/>
      </c>
      <c r="AB42" s="182" t="str">
        <f>IF(入力表!U52="","",入力表!U52)</f>
        <v/>
      </c>
      <c r="AC42" s="182" t="str">
        <f t="shared" si="3"/>
        <v/>
      </c>
      <c r="AD42" s="183" t="str">
        <f>IF(ISBLANK(入力表!W52),"",入力表!W52)</f>
        <v/>
      </c>
      <c r="AE42" s="183" t="str">
        <f>IF(ISBLANK(入力表!X52),"",入力表!X52)</f>
        <v/>
      </c>
      <c r="AF42" s="183" t="str">
        <f>IF(ISERROR(VLOOKUP(入力表!Y52,$AR$2:$AS$5,2,FALSE)),"",VLOOKUP(入力表!Y52,$AR$2:$AS$5,2,FALSE))</f>
        <v/>
      </c>
      <c r="AG42" s="183" t="str">
        <f>IF(ISBLANK(入力表!Z52),"",入力表!Z52)</f>
        <v/>
      </c>
      <c r="AH42" s="184" t="str">
        <f>IF(ISBLANK(入力表!AA52),"",入力表!AA52)</f>
        <v/>
      </c>
      <c r="AI42" s="8"/>
      <c r="AJ42" s="8"/>
      <c r="AK42" s="8" t="str">
        <f>IF(ISERROR(VLOOKUP(IF(AJ42="","",入力表!AE52),$AR$2:$AS$5,2,FALSE)),"",VLOOKUP(IF(AJ42="","",入力表!AE52),$AR$2:$AS$5,2,FALSE))</f>
        <v/>
      </c>
      <c r="AL42" s="8" t="str">
        <f>IF(ISBLANK(入力表!AF52),"",入力表!AF52)</f>
        <v/>
      </c>
      <c r="AM42" s="8" t="str">
        <f>IF(ISBLANK(入力表!AG52),"",入力表!AG52)</f>
        <v/>
      </c>
      <c r="AN42" s="8" t="str">
        <f>IF(ISERROR(VLOOKUP(入力表!AH52,$AR$2:$AS$5,2,FALSE)),"",VLOOKUP(入力表!AH52,$AR$2:$AS$5,2,FALSE))</f>
        <v/>
      </c>
      <c r="AO42" s="8" t="str">
        <f>IF(ISBLANK(入力表!AI52),"",入力表!AI52)</f>
        <v/>
      </c>
      <c r="AP42" s="185" t="str">
        <f>IF(ISBLANK(入力表!AJ52),"",入力表!AJ52)</f>
        <v/>
      </c>
    </row>
    <row r="43" spans="1:42" ht="9.9499999999999993" customHeight="1">
      <c r="A43" s="107">
        <v>42</v>
      </c>
      <c r="B43" s="107" t="str">
        <f>IF(ISBLANK(入力表!C53),"",入力表!C53)</f>
        <v/>
      </c>
      <c r="C43" s="107" t="str">
        <f>IF(ISBLANK(入力表!D53),"",入力表!D53)</f>
        <v/>
      </c>
      <c r="D43" s="107" t="str">
        <f>IF(ISBLANK(入力表!E53),"",入力表!E53)</f>
        <v/>
      </c>
      <c r="E43" s="107" t="str">
        <f>RIGHT(入力表!F53,2)</f>
        <v/>
      </c>
      <c r="F43" s="107" t="str">
        <f>IF(ISBLANK(入力表!G53),"",入力表!G53)</f>
        <v/>
      </c>
      <c r="G43" s="107" t="str">
        <f>IF(ISBLANK(入力表!H53),"",入力表!H53)</f>
        <v/>
      </c>
      <c r="H43" s="107" t="str">
        <f>IF(D43="","",入力表!$C$4)</f>
        <v/>
      </c>
      <c r="I43" s="107" t="str">
        <f>IF(ISBLANK(入力表!I53),"",入力表!I53)</f>
        <v/>
      </c>
      <c r="J43" s="107">
        <f>入力表!J53</f>
        <v>0</v>
      </c>
      <c r="K43" s="107" t="str">
        <f t="shared" si="0"/>
        <v/>
      </c>
      <c r="L43" s="107">
        <f>入力表!S53</f>
        <v>0</v>
      </c>
      <c r="M43" s="107" t="str">
        <f t="shared" si="1"/>
        <v/>
      </c>
      <c r="N43" s="107">
        <f>入力表!AB53</f>
        <v>0</v>
      </c>
      <c r="O43" s="107" t="str">
        <f t="shared" si="2"/>
        <v/>
      </c>
      <c r="P43" s="107">
        <f>入力表!AK53</f>
        <v>0</v>
      </c>
      <c r="Q43" s="107">
        <f>入力表!AL53</f>
        <v>0</v>
      </c>
      <c r="R43" s="108"/>
      <c r="S43" s="181" t="str">
        <f>IF(入力表!K53="","",入力表!K53)</f>
        <v/>
      </c>
      <c r="T43" s="182" t="str">
        <f>IF(入力表!L53="","",入力表!L53)</f>
        <v/>
      </c>
      <c r="U43" s="182" t="str">
        <f>IF(ISERROR(VLOOKUP(IF(T43="","",入力表!M53),$AR$2:$AS$5,2,FALSE)),"",VLOOKUP(IF(T43="","",入力表!M53),$AR$2:$AS$5,2,FALSE))</f>
        <v/>
      </c>
      <c r="V43" s="182" t="str">
        <f>IF(ISBLANK(入力表!N53),"",入力表!N53)</f>
        <v/>
      </c>
      <c r="W43" s="182" t="str">
        <f>IF(ISBLANK(入力表!O53),"",入力表!O53)</f>
        <v/>
      </c>
      <c r="X43" s="182" t="str">
        <f>IF(ISERROR(VLOOKUP(入力表!P53,$AR$2:$AS$5,2,FALSE)),"",VLOOKUP(入力表!P53,$AR$2:$AS$5,2,FALSE))</f>
        <v/>
      </c>
      <c r="Y43" s="182" t="str">
        <f>IF(ISBLANK(入力表!Q53),"",入力表!Q53)</f>
        <v/>
      </c>
      <c r="Z43" s="182" t="str">
        <f>IF(ISBLANK(入力表!R53),"",入力表!R53)</f>
        <v/>
      </c>
      <c r="AA43" s="181" t="str">
        <f>IF(入力表!T53="","",入力表!T53)</f>
        <v/>
      </c>
      <c r="AB43" s="182" t="str">
        <f>IF(入力表!U53="","",入力表!U53)</f>
        <v/>
      </c>
      <c r="AC43" s="182" t="str">
        <f t="shared" si="3"/>
        <v/>
      </c>
      <c r="AD43" s="183" t="str">
        <f>IF(ISBLANK(入力表!W53),"",入力表!W53)</f>
        <v/>
      </c>
      <c r="AE43" s="183" t="str">
        <f>IF(ISBLANK(入力表!X53),"",入力表!X53)</f>
        <v/>
      </c>
      <c r="AF43" s="183" t="str">
        <f>IF(ISERROR(VLOOKUP(入力表!Y53,$AR$2:$AS$5,2,FALSE)),"",VLOOKUP(入力表!Y53,$AR$2:$AS$5,2,FALSE))</f>
        <v/>
      </c>
      <c r="AG43" s="183" t="str">
        <f>IF(ISBLANK(入力表!Z53),"",入力表!Z53)</f>
        <v/>
      </c>
      <c r="AH43" s="184" t="str">
        <f>IF(ISBLANK(入力表!AA53),"",入力表!AA53)</f>
        <v/>
      </c>
      <c r="AI43" s="8"/>
      <c r="AJ43" s="8"/>
      <c r="AK43" s="8" t="str">
        <f>IF(ISERROR(VLOOKUP(IF(AJ43="","",入力表!AE53),$AR$2:$AS$5,2,FALSE)),"",VLOOKUP(IF(AJ43="","",入力表!AE53),$AR$2:$AS$5,2,FALSE))</f>
        <v/>
      </c>
      <c r="AL43" s="8" t="str">
        <f>IF(ISBLANK(入力表!AF53),"",入力表!AF53)</f>
        <v/>
      </c>
      <c r="AM43" s="8" t="str">
        <f>IF(ISBLANK(入力表!AG53),"",入力表!AG53)</f>
        <v/>
      </c>
      <c r="AN43" s="8" t="str">
        <f>IF(ISERROR(VLOOKUP(入力表!AH53,$AR$2:$AS$5,2,FALSE)),"",VLOOKUP(入力表!AH53,$AR$2:$AS$5,2,FALSE))</f>
        <v/>
      </c>
      <c r="AO43" s="8" t="str">
        <f>IF(ISBLANK(入力表!AI53),"",入力表!AI53)</f>
        <v/>
      </c>
      <c r="AP43" s="185" t="str">
        <f>IF(ISBLANK(入力表!AJ53),"",入力表!AJ53)</f>
        <v/>
      </c>
    </row>
    <row r="44" spans="1:42" ht="9.9499999999999993" customHeight="1">
      <c r="A44" s="107">
        <v>43</v>
      </c>
      <c r="B44" s="107" t="str">
        <f>IF(ISBLANK(入力表!C54),"",入力表!C54)</f>
        <v/>
      </c>
      <c r="C44" s="107" t="str">
        <f>IF(ISBLANK(入力表!D54),"",入力表!D54)</f>
        <v/>
      </c>
      <c r="D44" s="107" t="str">
        <f>IF(ISBLANK(入力表!E54),"",入力表!E54)</f>
        <v/>
      </c>
      <c r="E44" s="107" t="str">
        <f>RIGHT(入力表!F54,2)</f>
        <v/>
      </c>
      <c r="F44" s="107" t="str">
        <f>IF(ISBLANK(入力表!G54),"",入力表!G54)</f>
        <v/>
      </c>
      <c r="G44" s="107" t="str">
        <f>IF(ISBLANK(入力表!H54),"",入力表!H54)</f>
        <v/>
      </c>
      <c r="H44" s="107" t="str">
        <f>IF(D44="","",入力表!$C$4)</f>
        <v/>
      </c>
      <c r="I44" s="107" t="str">
        <f>IF(ISBLANK(入力表!I54),"",入力表!I54)</f>
        <v/>
      </c>
      <c r="J44" s="107">
        <f>入力表!J54</f>
        <v>0</v>
      </c>
      <c r="K44" s="107" t="str">
        <f t="shared" si="0"/>
        <v/>
      </c>
      <c r="L44" s="107">
        <f>入力表!S54</f>
        <v>0</v>
      </c>
      <c r="M44" s="107" t="str">
        <f t="shared" si="1"/>
        <v/>
      </c>
      <c r="N44" s="107">
        <f>入力表!AB54</f>
        <v>0</v>
      </c>
      <c r="O44" s="107" t="str">
        <f t="shared" si="2"/>
        <v/>
      </c>
      <c r="P44" s="107">
        <f>入力表!AK54</f>
        <v>0</v>
      </c>
      <c r="Q44" s="107">
        <f>入力表!AL54</f>
        <v>0</v>
      </c>
      <c r="R44" s="108"/>
      <c r="S44" s="181" t="str">
        <f>IF(入力表!K54="","",入力表!K54)</f>
        <v/>
      </c>
      <c r="T44" s="182" t="str">
        <f>IF(入力表!L54="","",入力表!L54)</f>
        <v/>
      </c>
      <c r="U44" s="182" t="str">
        <f>IF(ISERROR(VLOOKUP(IF(T44="","",入力表!M54),$AR$2:$AS$5,2,FALSE)),"",VLOOKUP(IF(T44="","",入力表!M54),$AR$2:$AS$5,2,FALSE))</f>
        <v/>
      </c>
      <c r="V44" s="182" t="str">
        <f>IF(ISBLANK(入力表!N54),"",入力表!N54)</f>
        <v/>
      </c>
      <c r="W44" s="182" t="str">
        <f>IF(ISBLANK(入力表!O54),"",入力表!O54)</f>
        <v/>
      </c>
      <c r="X44" s="182" t="str">
        <f>IF(ISERROR(VLOOKUP(入力表!P54,$AR$2:$AS$5,2,FALSE)),"",VLOOKUP(入力表!P54,$AR$2:$AS$5,2,FALSE))</f>
        <v/>
      </c>
      <c r="Y44" s="182" t="str">
        <f>IF(ISBLANK(入力表!Q54),"",入力表!Q54)</f>
        <v/>
      </c>
      <c r="Z44" s="182" t="str">
        <f>IF(ISBLANK(入力表!R54),"",入力表!R54)</f>
        <v/>
      </c>
      <c r="AA44" s="181" t="str">
        <f>IF(入力表!T54="","",入力表!T54)</f>
        <v/>
      </c>
      <c r="AB44" s="182" t="str">
        <f>IF(入力表!U54="","",入力表!U54)</f>
        <v/>
      </c>
      <c r="AC44" s="182" t="str">
        <f t="shared" si="3"/>
        <v/>
      </c>
      <c r="AD44" s="183" t="str">
        <f>IF(ISBLANK(入力表!W54),"",入力表!W54)</f>
        <v/>
      </c>
      <c r="AE44" s="183" t="str">
        <f>IF(ISBLANK(入力表!X54),"",入力表!X54)</f>
        <v/>
      </c>
      <c r="AF44" s="183" t="str">
        <f>IF(ISERROR(VLOOKUP(入力表!Y54,$AR$2:$AS$5,2,FALSE)),"",VLOOKUP(入力表!Y54,$AR$2:$AS$5,2,FALSE))</f>
        <v/>
      </c>
      <c r="AG44" s="183" t="str">
        <f>IF(ISBLANK(入力表!Z54),"",入力表!Z54)</f>
        <v/>
      </c>
      <c r="AH44" s="184" t="str">
        <f>IF(ISBLANK(入力表!AA54),"",入力表!AA54)</f>
        <v/>
      </c>
      <c r="AI44" s="8"/>
      <c r="AJ44" s="8"/>
      <c r="AK44" s="8" t="str">
        <f>IF(ISERROR(VLOOKUP(IF(AJ44="","",入力表!AE54),$AR$2:$AS$5,2,FALSE)),"",VLOOKUP(IF(AJ44="","",入力表!AE54),$AR$2:$AS$5,2,FALSE))</f>
        <v/>
      </c>
      <c r="AL44" s="8" t="str">
        <f>IF(ISBLANK(入力表!AF54),"",入力表!AF54)</f>
        <v/>
      </c>
      <c r="AM44" s="8" t="str">
        <f>IF(ISBLANK(入力表!AG54),"",入力表!AG54)</f>
        <v/>
      </c>
      <c r="AN44" s="8" t="str">
        <f>IF(ISERROR(VLOOKUP(入力表!AH54,$AR$2:$AS$5,2,FALSE)),"",VLOOKUP(入力表!AH54,$AR$2:$AS$5,2,FALSE))</f>
        <v/>
      </c>
      <c r="AO44" s="8" t="str">
        <f>IF(ISBLANK(入力表!AI54),"",入力表!AI54)</f>
        <v/>
      </c>
      <c r="AP44" s="185" t="str">
        <f>IF(ISBLANK(入力表!AJ54),"",入力表!AJ54)</f>
        <v/>
      </c>
    </row>
    <row r="45" spans="1:42" ht="9.9499999999999993" customHeight="1">
      <c r="A45" s="107">
        <v>44</v>
      </c>
      <c r="B45" s="107" t="str">
        <f>IF(ISBLANK(入力表!C55),"",入力表!C55)</f>
        <v/>
      </c>
      <c r="C45" s="107" t="str">
        <f>IF(ISBLANK(入力表!D55),"",入力表!D55)</f>
        <v/>
      </c>
      <c r="D45" s="107" t="str">
        <f>IF(ISBLANK(入力表!E55),"",入力表!E55)</f>
        <v/>
      </c>
      <c r="E45" s="107" t="str">
        <f>RIGHT(入力表!F55,2)</f>
        <v/>
      </c>
      <c r="F45" s="107" t="str">
        <f>IF(ISBLANK(入力表!G55),"",入力表!G55)</f>
        <v/>
      </c>
      <c r="G45" s="107" t="str">
        <f>IF(ISBLANK(入力表!H55),"",入力表!H55)</f>
        <v/>
      </c>
      <c r="H45" s="107" t="str">
        <f>IF(D45="","",入力表!$C$4)</f>
        <v/>
      </c>
      <c r="I45" s="107" t="str">
        <f>IF(ISBLANK(入力表!I55),"",入力表!I55)</f>
        <v/>
      </c>
      <c r="J45" s="107">
        <f>入力表!J55</f>
        <v>0</v>
      </c>
      <c r="K45" s="107" t="str">
        <f t="shared" si="0"/>
        <v/>
      </c>
      <c r="L45" s="107">
        <f>入力表!S55</f>
        <v>0</v>
      </c>
      <c r="M45" s="107" t="str">
        <f t="shared" si="1"/>
        <v/>
      </c>
      <c r="N45" s="107">
        <f>入力表!AB55</f>
        <v>0</v>
      </c>
      <c r="O45" s="107" t="str">
        <f t="shared" si="2"/>
        <v/>
      </c>
      <c r="P45" s="107">
        <f>入力表!AK55</f>
        <v>0</v>
      </c>
      <c r="Q45" s="107">
        <f>入力表!AL55</f>
        <v>0</v>
      </c>
      <c r="R45" s="108"/>
      <c r="S45" s="181" t="str">
        <f>IF(入力表!K55="","",入力表!K55)</f>
        <v/>
      </c>
      <c r="T45" s="182" t="str">
        <f>IF(入力表!L55="","",入力表!L55)</f>
        <v/>
      </c>
      <c r="U45" s="182" t="str">
        <f>IF(ISERROR(VLOOKUP(IF(T45="","",入力表!M55),$AR$2:$AS$5,2,FALSE)),"",VLOOKUP(IF(T45="","",入力表!M55),$AR$2:$AS$5,2,FALSE))</f>
        <v/>
      </c>
      <c r="V45" s="182" t="str">
        <f>IF(ISBLANK(入力表!N55),"",入力表!N55)</f>
        <v/>
      </c>
      <c r="W45" s="182" t="str">
        <f>IF(ISBLANK(入力表!O55),"",入力表!O55)</f>
        <v/>
      </c>
      <c r="X45" s="182" t="str">
        <f>IF(ISERROR(VLOOKUP(入力表!P55,$AR$2:$AS$5,2,FALSE)),"",VLOOKUP(入力表!P55,$AR$2:$AS$5,2,FALSE))</f>
        <v/>
      </c>
      <c r="Y45" s="182" t="str">
        <f>IF(ISBLANK(入力表!Q55),"",入力表!Q55)</f>
        <v/>
      </c>
      <c r="Z45" s="182" t="str">
        <f>IF(ISBLANK(入力表!R55),"",入力表!R55)</f>
        <v/>
      </c>
      <c r="AA45" s="181" t="str">
        <f>IF(入力表!T55="","",入力表!T55)</f>
        <v/>
      </c>
      <c r="AB45" s="182" t="str">
        <f>IF(入力表!U55="","",入力表!U55)</f>
        <v/>
      </c>
      <c r="AC45" s="182" t="str">
        <f t="shared" si="3"/>
        <v/>
      </c>
      <c r="AD45" s="183" t="str">
        <f>IF(ISBLANK(入力表!W55),"",入力表!W55)</f>
        <v/>
      </c>
      <c r="AE45" s="183" t="str">
        <f>IF(ISBLANK(入力表!X55),"",入力表!X55)</f>
        <v/>
      </c>
      <c r="AF45" s="183" t="str">
        <f>IF(ISERROR(VLOOKUP(入力表!Y55,$AR$2:$AS$5,2,FALSE)),"",VLOOKUP(入力表!Y55,$AR$2:$AS$5,2,FALSE))</f>
        <v/>
      </c>
      <c r="AG45" s="183" t="str">
        <f>IF(ISBLANK(入力表!Z55),"",入力表!Z55)</f>
        <v/>
      </c>
      <c r="AH45" s="184" t="str">
        <f>IF(ISBLANK(入力表!AA55),"",入力表!AA55)</f>
        <v/>
      </c>
      <c r="AI45" s="8"/>
      <c r="AJ45" s="8"/>
      <c r="AK45" s="8" t="str">
        <f>IF(ISERROR(VLOOKUP(IF(AJ45="","",入力表!AE55),$AR$2:$AS$5,2,FALSE)),"",VLOOKUP(IF(AJ45="","",入力表!AE55),$AR$2:$AS$5,2,FALSE))</f>
        <v/>
      </c>
      <c r="AL45" s="8" t="str">
        <f>IF(ISBLANK(入力表!AF55),"",入力表!AF55)</f>
        <v/>
      </c>
      <c r="AM45" s="8" t="str">
        <f>IF(ISBLANK(入力表!AG55),"",入力表!AG55)</f>
        <v/>
      </c>
      <c r="AN45" s="8" t="str">
        <f>IF(ISERROR(VLOOKUP(入力表!AH55,$AR$2:$AS$5,2,FALSE)),"",VLOOKUP(入力表!AH55,$AR$2:$AS$5,2,FALSE))</f>
        <v/>
      </c>
      <c r="AO45" s="8" t="str">
        <f>IF(ISBLANK(入力表!AI55),"",入力表!AI55)</f>
        <v/>
      </c>
      <c r="AP45" s="185" t="str">
        <f>IF(ISBLANK(入力表!AJ55),"",入力表!AJ55)</f>
        <v/>
      </c>
    </row>
    <row r="46" spans="1:42" ht="9.9499999999999993" customHeight="1">
      <c r="A46" s="107">
        <v>45</v>
      </c>
      <c r="B46" s="107" t="str">
        <f>IF(ISBLANK(入力表!C56),"",入力表!C56)</f>
        <v/>
      </c>
      <c r="C46" s="107" t="str">
        <f>IF(ISBLANK(入力表!D56),"",入力表!D56)</f>
        <v/>
      </c>
      <c r="D46" s="107" t="str">
        <f>IF(ISBLANK(入力表!E56),"",入力表!E56)</f>
        <v/>
      </c>
      <c r="E46" s="107" t="str">
        <f>RIGHT(入力表!F56,2)</f>
        <v/>
      </c>
      <c r="F46" s="107" t="str">
        <f>IF(ISBLANK(入力表!G56),"",入力表!G56)</f>
        <v/>
      </c>
      <c r="G46" s="107" t="str">
        <f>IF(ISBLANK(入力表!H56),"",入力表!H56)</f>
        <v/>
      </c>
      <c r="H46" s="107" t="str">
        <f>IF(D46="","",入力表!$C$4)</f>
        <v/>
      </c>
      <c r="I46" s="107" t="str">
        <f>IF(ISBLANK(入力表!I56),"",入力表!I56)</f>
        <v/>
      </c>
      <c r="J46" s="107">
        <f>入力表!J56</f>
        <v>0</v>
      </c>
      <c r="K46" s="107" t="str">
        <f t="shared" si="0"/>
        <v/>
      </c>
      <c r="L46" s="107">
        <f>入力表!S56</f>
        <v>0</v>
      </c>
      <c r="M46" s="107" t="str">
        <f t="shared" si="1"/>
        <v/>
      </c>
      <c r="N46" s="107">
        <f>入力表!AB56</f>
        <v>0</v>
      </c>
      <c r="O46" s="107" t="str">
        <f t="shared" si="2"/>
        <v/>
      </c>
      <c r="P46" s="107">
        <f>入力表!AK56</f>
        <v>0</v>
      </c>
      <c r="Q46" s="107">
        <f>入力表!AL56</f>
        <v>0</v>
      </c>
      <c r="R46" s="108"/>
      <c r="S46" s="187" t="str">
        <f>IF(入力表!K56="","",入力表!K56)</f>
        <v/>
      </c>
      <c r="T46" s="188" t="str">
        <f>IF(入力表!L56="","",入力表!L56)</f>
        <v/>
      </c>
      <c r="U46" s="188" t="str">
        <f>IF(ISERROR(VLOOKUP(IF(T46="","",入力表!M56),$AR$2:$AS$5,2,FALSE)),"",VLOOKUP(IF(T46="","",入力表!M56),$AR$2:$AS$5,2,FALSE))</f>
        <v/>
      </c>
      <c r="V46" s="188" t="str">
        <f>IF(ISBLANK(入力表!N56),"",入力表!N56)</f>
        <v/>
      </c>
      <c r="W46" s="188" t="str">
        <f>IF(ISBLANK(入力表!O56),"",入力表!O56)</f>
        <v/>
      </c>
      <c r="X46" s="188" t="str">
        <f>IF(ISERROR(VLOOKUP(入力表!P56,$AR$2:$AS$5,2,FALSE)),"",VLOOKUP(入力表!P56,$AR$2:$AS$5,2,FALSE))</f>
        <v/>
      </c>
      <c r="Y46" s="188" t="str">
        <f>IF(ISBLANK(入力表!Q56),"",入力表!Q56)</f>
        <v/>
      </c>
      <c r="Z46" s="188" t="str">
        <f>IF(ISBLANK(入力表!R56),"",入力表!R56)</f>
        <v/>
      </c>
      <c r="AA46" s="187" t="str">
        <f>IF(入力表!T56="","",入力表!T56)</f>
        <v/>
      </c>
      <c r="AB46" s="188" t="str">
        <f>IF(入力表!U56="","",入力表!U56)</f>
        <v/>
      </c>
      <c r="AC46" s="188" t="str">
        <f t="shared" si="3"/>
        <v/>
      </c>
      <c r="AD46" s="189" t="str">
        <f>IF(ISBLANK(入力表!W56),"",入力表!W56)</f>
        <v/>
      </c>
      <c r="AE46" s="189" t="str">
        <f>IF(ISBLANK(入力表!X56),"",入力表!X56)</f>
        <v/>
      </c>
      <c r="AF46" s="189" t="str">
        <f>IF(ISERROR(VLOOKUP(入力表!Y56,$AR$2:$AS$5,2,FALSE)),"",VLOOKUP(入力表!Y56,$AR$2:$AS$5,2,FALSE))</f>
        <v/>
      </c>
      <c r="AG46" s="189" t="str">
        <f>IF(ISBLANK(入力表!Z56),"",入力表!Z56)</f>
        <v/>
      </c>
      <c r="AH46" s="190" t="str">
        <f>IF(ISBLANK(入力表!AA56),"",入力表!AA56)</f>
        <v/>
      </c>
      <c r="AI46" s="137"/>
      <c r="AJ46" s="137"/>
      <c r="AK46" s="137" t="str">
        <f>IF(ISERROR(VLOOKUP(IF(AJ46="","",入力表!AE56),$AR$2:$AS$5,2,FALSE)),"",VLOOKUP(IF(AJ46="","",入力表!AE56),$AR$2:$AS$5,2,FALSE))</f>
        <v/>
      </c>
      <c r="AL46" s="137" t="str">
        <f>IF(ISBLANK(入力表!AF56),"",入力表!AF56)</f>
        <v/>
      </c>
      <c r="AM46" s="137" t="str">
        <f>IF(ISBLANK(入力表!AG56),"",入力表!AG56)</f>
        <v/>
      </c>
      <c r="AN46" s="137" t="str">
        <f>IF(ISERROR(VLOOKUP(入力表!AH56,$AR$2:$AS$5,2,FALSE)),"",VLOOKUP(入力表!AH56,$AR$2:$AS$5,2,FALSE))</f>
        <v/>
      </c>
      <c r="AO46" s="137" t="str">
        <f>IF(ISBLANK(入力表!AI56),"",入力表!AI56)</f>
        <v/>
      </c>
      <c r="AP46" s="191" t="str">
        <f>IF(ISBLANK(入力表!AJ56),"",入力表!AJ56)</f>
        <v/>
      </c>
    </row>
    <row r="47" spans="1:42" ht="13.5" customHeight="1"/>
    <row r="48" spans="1:42" ht="12.75" customHeight="1">
      <c r="F48" s="4"/>
      <c r="G48" s="9"/>
      <c r="H48" s="10"/>
      <c r="I48" s="10"/>
      <c r="J48" s="10"/>
      <c r="K48" s="10"/>
    </row>
    <row r="49" spans="6:11" ht="12.75" customHeight="1">
      <c r="F49" s="4"/>
      <c r="G49" s="9"/>
      <c r="H49" s="10"/>
      <c r="I49" s="10"/>
      <c r="J49" s="10"/>
      <c r="K49" s="10"/>
    </row>
    <row r="50" spans="6:11">
      <c r="F50" s="4"/>
      <c r="G50" s="9"/>
      <c r="H50" s="10"/>
      <c r="I50" s="10"/>
      <c r="J50" s="10"/>
      <c r="K50" s="10"/>
    </row>
    <row r="51" spans="6:11">
      <c r="F51" s="4"/>
      <c r="G51" s="9"/>
      <c r="H51" s="10"/>
      <c r="I51" s="10"/>
      <c r="J51" s="10"/>
      <c r="K51" s="10"/>
    </row>
    <row r="52" spans="6:11">
      <c r="F52" s="4"/>
      <c r="G52" s="9"/>
      <c r="H52" s="10"/>
      <c r="I52" s="10"/>
      <c r="J52" s="10"/>
      <c r="K52" s="10"/>
    </row>
    <row r="53" spans="6:11">
      <c r="F53" s="4"/>
      <c r="G53" s="9"/>
      <c r="H53" s="10"/>
      <c r="I53" s="10"/>
      <c r="J53" s="10"/>
      <c r="K53" s="10"/>
    </row>
    <row r="54" spans="6:11">
      <c r="F54" s="4"/>
      <c r="G54" s="9"/>
      <c r="H54" s="10"/>
      <c r="I54" s="10"/>
      <c r="J54" s="10"/>
      <c r="K54" s="10"/>
    </row>
    <row r="55" spans="6:11">
      <c r="G55" s="9"/>
      <c r="H55" s="10"/>
      <c r="I55" s="10"/>
      <c r="J55" s="10"/>
      <c r="K55" s="10"/>
    </row>
    <row r="56" spans="6:11">
      <c r="G56" s="9"/>
      <c r="H56" s="10"/>
      <c r="I56" s="10"/>
      <c r="J56" s="10"/>
      <c r="K56" s="10"/>
    </row>
    <row r="57" spans="6:11">
      <c r="G57" s="9"/>
      <c r="H57" s="10"/>
      <c r="I57" s="10"/>
      <c r="J57" s="10"/>
      <c r="K57" s="10"/>
    </row>
    <row r="58" spans="6:11">
      <c r="G58" s="9"/>
      <c r="H58" s="10"/>
      <c r="I58" s="10"/>
      <c r="J58" s="10"/>
      <c r="K58" s="10"/>
    </row>
    <row r="59" spans="6:11">
      <c r="H59" s="10"/>
      <c r="I59" s="10"/>
      <c r="J59" s="10"/>
      <c r="K59" s="10"/>
    </row>
    <row r="60" spans="6:11">
      <c r="H60" s="10"/>
      <c r="I60" s="10"/>
      <c r="J60" s="10"/>
      <c r="K60" s="10"/>
    </row>
    <row r="61" spans="6:11">
      <c r="H61" s="10"/>
      <c r="I61" s="10"/>
      <c r="J61" s="10"/>
      <c r="K61" s="10"/>
    </row>
    <row r="62" spans="6:11">
      <c r="H62" s="10"/>
      <c r="I62" s="10"/>
      <c r="J62" s="10"/>
      <c r="K62" s="10"/>
    </row>
    <row r="63" spans="6:11">
      <c r="H63" s="10"/>
      <c r="I63" s="10"/>
      <c r="J63" s="10"/>
      <c r="K63" s="10"/>
    </row>
    <row r="64" spans="6:11">
      <c r="H64" s="10"/>
      <c r="I64" s="10"/>
      <c r="J64" s="10"/>
      <c r="K64" s="10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sheetProtection selectLockedCells="1"/>
  <mergeCells count="3">
    <mergeCell ref="S1:Z1"/>
    <mergeCell ref="AA1:AH1"/>
    <mergeCell ref="AI1:AP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Button 5">
              <controlPr defaultSize="0" print="0" autoFill="0" autoPict="0" macro="[0]!コピー⇒値貼付">
                <anchor moveWithCells="1" sizeWithCells="1">
                  <from>
                    <xdr:col>45</xdr:col>
                    <xdr:colOff>114300</xdr:colOff>
                    <xdr:row>8</xdr:row>
                    <xdr:rowOff>104775</xdr:rowOff>
                  </from>
                  <to>
                    <xdr:col>47</xdr:col>
                    <xdr:colOff>542925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Button 6">
              <controlPr defaultSize="0" print="0" autoFill="0" autoPict="0" macro="[0]!元の数式を貼付">
                <anchor moveWithCells="1" sizeWithCells="1">
                  <from>
                    <xdr:col>45</xdr:col>
                    <xdr:colOff>114300</xdr:colOff>
                    <xdr:row>17</xdr:row>
                    <xdr:rowOff>76200</xdr:rowOff>
                  </from>
                  <to>
                    <xdr:col>47</xdr:col>
                    <xdr:colOff>542925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6" name="Button 7">
              <controlPr defaultSize="0" print="0" autoFill="0" autoPict="0" macro="[0]!エラーと0を置換">
                <anchor moveWithCells="1" sizeWithCells="1">
                  <from>
                    <xdr:col>45</xdr:col>
                    <xdr:colOff>114300</xdr:colOff>
                    <xdr:row>13</xdr:row>
                    <xdr:rowOff>28575</xdr:rowOff>
                  </from>
                  <to>
                    <xdr:col>47</xdr:col>
                    <xdr:colOff>542925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入力表と申込確認の印刷">
                <anchor moveWithCells="1" sizeWithCells="1">
                  <from>
                    <xdr:col>45</xdr:col>
                    <xdr:colOff>114300</xdr:colOff>
                    <xdr:row>4</xdr:row>
                    <xdr:rowOff>57150</xdr:rowOff>
                  </from>
                  <to>
                    <xdr:col>47</xdr:col>
                    <xdr:colOff>542925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26"/>
  <sheetViews>
    <sheetView workbookViewId="0">
      <selection activeCell="E5" sqref="E5"/>
    </sheetView>
  </sheetViews>
  <sheetFormatPr defaultRowHeight="13.5"/>
  <cols>
    <col min="1" max="1" width="6.625" style="106" bestFit="1" customWidth="1"/>
    <col min="2" max="2" width="3" style="106" customWidth="1"/>
    <col min="3" max="3" width="3.5" style="106" customWidth="1"/>
    <col min="4" max="4" width="16.875" style="106" customWidth="1"/>
    <col min="5" max="5" width="3.75" style="106" customWidth="1"/>
    <col min="6" max="6" width="17.75" style="106" bestFit="1" customWidth="1"/>
    <col min="7" max="7" width="9.625" style="106" bestFit="1" customWidth="1"/>
    <col min="8" max="16384" width="9" style="106"/>
  </cols>
  <sheetData>
    <row r="1" spans="1:7" s="96" customFormat="1" ht="11.25" customHeight="1"/>
    <row r="2" spans="1:7" s="96" customFormat="1" ht="11.25" customHeight="1">
      <c r="A2" s="97" t="s">
        <v>405</v>
      </c>
      <c r="B2" s="98">
        <v>1</v>
      </c>
      <c r="C2" s="98"/>
      <c r="D2" s="98">
        <f>入力表!J12</f>
        <v>0</v>
      </c>
      <c r="E2" s="98">
        <f>COUNTIF($D$2:D2,D2)</f>
        <v>1</v>
      </c>
      <c r="F2" s="98" t="str">
        <f>D2&amp;E2</f>
        <v>01</v>
      </c>
      <c r="G2" s="99">
        <f>入力表!E12</f>
        <v>0</v>
      </c>
    </row>
    <row r="3" spans="1:7" s="96" customFormat="1" ht="11.25" customHeight="1">
      <c r="A3" s="100" t="s">
        <v>405</v>
      </c>
      <c r="B3" s="101">
        <v>2</v>
      </c>
      <c r="C3" s="101"/>
      <c r="D3" s="101">
        <f>入力表!J13</f>
        <v>0</v>
      </c>
      <c r="E3" s="101">
        <f>COUNTIF($D$2:D3,D3)</f>
        <v>2</v>
      </c>
      <c r="F3" s="101" t="str">
        <f t="shared" ref="F3:F46" si="0">D3&amp;E3</f>
        <v>02</v>
      </c>
      <c r="G3" s="102">
        <f>入力表!E13</f>
        <v>0</v>
      </c>
    </row>
    <row r="4" spans="1:7" s="96" customFormat="1" ht="11.25" customHeight="1">
      <c r="A4" s="100" t="s">
        <v>405</v>
      </c>
      <c r="B4" s="101">
        <v>3</v>
      </c>
      <c r="C4" s="101"/>
      <c r="D4" s="101">
        <f>入力表!J14</f>
        <v>0</v>
      </c>
      <c r="E4" s="101">
        <f>COUNTIF($D$2:D4,D4)</f>
        <v>3</v>
      </c>
      <c r="F4" s="101" t="str">
        <f t="shared" si="0"/>
        <v>03</v>
      </c>
      <c r="G4" s="102">
        <f>入力表!E14</f>
        <v>0</v>
      </c>
    </row>
    <row r="5" spans="1:7" s="96" customFormat="1" ht="11.25" customHeight="1">
      <c r="A5" s="100" t="s">
        <v>405</v>
      </c>
      <c r="B5" s="101">
        <v>4</v>
      </c>
      <c r="C5" s="101"/>
      <c r="D5" s="101">
        <f>入力表!J15</f>
        <v>0</v>
      </c>
      <c r="E5" s="101">
        <f>COUNTIF($D$2:D5,D5)</f>
        <v>4</v>
      </c>
      <c r="F5" s="101" t="str">
        <f t="shared" si="0"/>
        <v>04</v>
      </c>
      <c r="G5" s="102">
        <f>入力表!E15</f>
        <v>0</v>
      </c>
    </row>
    <row r="6" spans="1:7" s="96" customFormat="1" ht="11.25" customHeight="1">
      <c r="A6" s="100" t="s">
        <v>405</v>
      </c>
      <c r="B6" s="101">
        <v>5</v>
      </c>
      <c r="C6" s="101"/>
      <c r="D6" s="101">
        <f>入力表!J16</f>
        <v>0</v>
      </c>
      <c r="E6" s="101">
        <f>COUNTIF($D$2:D6,D6)</f>
        <v>5</v>
      </c>
      <c r="F6" s="101" t="str">
        <f t="shared" si="0"/>
        <v>05</v>
      </c>
      <c r="G6" s="102">
        <f>入力表!E16</f>
        <v>0</v>
      </c>
    </row>
    <row r="7" spans="1:7" s="96" customFormat="1" ht="11.25" customHeight="1">
      <c r="A7" s="100" t="s">
        <v>405</v>
      </c>
      <c r="B7" s="101">
        <v>6</v>
      </c>
      <c r="C7" s="101"/>
      <c r="D7" s="101">
        <f>入力表!J17</f>
        <v>0</v>
      </c>
      <c r="E7" s="101">
        <f>COUNTIF($D$2:D7,D7)</f>
        <v>6</v>
      </c>
      <c r="F7" s="101" t="str">
        <f t="shared" si="0"/>
        <v>06</v>
      </c>
      <c r="G7" s="102">
        <f>入力表!E17</f>
        <v>0</v>
      </c>
    </row>
    <row r="8" spans="1:7" s="96" customFormat="1" ht="11.25" customHeight="1">
      <c r="A8" s="100" t="s">
        <v>405</v>
      </c>
      <c r="B8" s="101">
        <v>7</v>
      </c>
      <c r="C8" s="101"/>
      <c r="D8" s="101">
        <f>入力表!J18</f>
        <v>0</v>
      </c>
      <c r="E8" s="101">
        <f>COUNTIF($D$2:D8,D8)</f>
        <v>7</v>
      </c>
      <c r="F8" s="101" t="str">
        <f t="shared" si="0"/>
        <v>07</v>
      </c>
      <c r="G8" s="102">
        <f>入力表!E18</f>
        <v>0</v>
      </c>
    </row>
    <row r="9" spans="1:7" s="96" customFormat="1" ht="11.25" customHeight="1">
      <c r="A9" s="100" t="s">
        <v>405</v>
      </c>
      <c r="B9" s="101">
        <v>8</v>
      </c>
      <c r="C9" s="101"/>
      <c r="D9" s="101">
        <f>入力表!J19</f>
        <v>0</v>
      </c>
      <c r="E9" s="101">
        <f>COUNTIF($D$2:D9,D9)</f>
        <v>8</v>
      </c>
      <c r="F9" s="101" t="str">
        <f t="shared" si="0"/>
        <v>08</v>
      </c>
      <c r="G9" s="102">
        <f>入力表!E19</f>
        <v>0</v>
      </c>
    </row>
    <row r="10" spans="1:7" s="96" customFormat="1" ht="11.25" customHeight="1">
      <c r="A10" s="100" t="s">
        <v>405</v>
      </c>
      <c r="B10" s="101">
        <v>9</v>
      </c>
      <c r="C10" s="101"/>
      <c r="D10" s="101">
        <f>入力表!J20</f>
        <v>0</v>
      </c>
      <c r="E10" s="101">
        <f>COUNTIF($D$2:D10,D10)</f>
        <v>9</v>
      </c>
      <c r="F10" s="101" t="str">
        <f t="shared" si="0"/>
        <v>09</v>
      </c>
      <c r="G10" s="102">
        <f>入力表!E20</f>
        <v>0</v>
      </c>
    </row>
    <row r="11" spans="1:7" s="96" customFormat="1" ht="11.25" customHeight="1">
      <c r="A11" s="100" t="s">
        <v>405</v>
      </c>
      <c r="B11" s="101">
        <v>10</v>
      </c>
      <c r="C11" s="101"/>
      <c r="D11" s="101">
        <f>入力表!J21</f>
        <v>0</v>
      </c>
      <c r="E11" s="101">
        <f>COUNTIF($D$2:D11,D11)</f>
        <v>10</v>
      </c>
      <c r="F11" s="101" t="str">
        <f t="shared" si="0"/>
        <v>010</v>
      </c>
      <c r="G11" s="102">
        <f>入力表!E21</f>
        <v>0</v>
      </c>
    </row>
    <row r="12" spans="1:7" s="96" customFormat="1" ht="11.25" customHeight="1">
      <c r="A12" s="100" t="s">
        <v>405</v>
      </c>
      <c r="B12" s="101">
        <v>11</v>
      </c>
      <c r="C12" s="101"/>
      <c r="D12" s="101">
        <f>入力表!J22</f>
        <v>0</v>
      </c>
      <c r="E12" s="101">
        <f>COUNTIF($D$2:D12,D12)</f>
        <v>11</v>
      </c>
      <c r="F12" s="101" t="str">
        <f t="shared" si="0"/>
        <v>011</v>
      </c>
      <c r="G12" s="102">
        <f>入力表!E22</f>
        <v>0</v>
      </c>
    </row>
    <row r="13" spans="1:7" s="96" customFormat="1" ht="11.25" customHeight="1">
      <c r="A13" s="100" t="s">
        <v>405</v>
      </c>
      <c r="B13" s="101">
        <v>12</v>
      </c>
      <c r="C13" s="101"/>
      <c r="D13" s="101">
        <f>入力表!J23</f>
        <v>0</v>
      </c>
      <c r="E13" s="101">
        <f>COUNTIF($D$2:D13,D13)</f>
        <v>12</v>
      </c>
      <c r="F13" s="101" t="str">
        <f t="shared" si="0"/>
        <v>012</v>
      </c>
      <c r="G13" s="102">
        <f>入力表!E23</f>
        <v>0</v>
      </c>
    </row>
    <row r="14" spans="1:7" s="96" customFormat="1" ht="11.25" customHeight="1">
      <c r="A14" s="100" t="s">
        <v>405</v>
      </c>
      <c r="B14" s="101">
        <v>13</v>
      </c>
      <c r="C14" s="101"/>
      <c r="D14" s="101">
        <f>入力表!J24</f>
        <v>0</v>
      </c>
      <c r="E14" s="101">
        <f>COUNTIF($D$2:D14,D14)</f>
        <v>13</v>
      </c>
      <c r="F14" s="101" t="str">
        <f t="shared" si="0"/>
        <v>013</v>
      </c>
      <c r="G14" s="102">
        <f>入力表!E24</f>
        <v>0</v>
      </c>
    </row>
    <row r="15" spans="1:7" s="96" customFormat="1" ht="11.25" customHeight="1">
      <c r="A15" s="100" t="s">
        <v>405</v>
      </c>
      <c r="B15" s="101">
        <v>14</v>
      </c>
      <c r="C15" s="101"/>
      <c r="D15" s="101">
        <f>入力表!J25</f>
        <v>0</v>
      </c>
      <c r="E15" s="101">
        <f>COUNTIF($D$2:D15,D15)</f>
        <v>14</v>
      </c>
      <c r="F15" s="101" t="str">
        <f t="shared" si="0"/>
        <v>014</v>
      </c>
      <c r="G15" s="102">
        <f>入力表!E25</f>
        <v>0</v>
      </c>
    </row>
    <row r="16" spans="1:7" s="96" customFormat="1" ht="11.25" customHeight="1">
      <c r="A16" s="100" t="s">
        <v>405</v>
      </c>
      <c r="B16" s="101">
        <v>15</v>
      </c>
      <c r="C16" s="101"/>
      <c r="D16" s="101">
        <f>入力表!J26</f>
        <v>0</v>
      </c>
      <c r="E16" s="101">
        <f>COUNTIF($D$2:D16,D16)</f>
        <v>15</v>
      </c>
      <c r="F16" s="101" t="str">
        <f t="shared" si="0"/>
        <v>015</v>
      </c>
      <c r="G16" s="102">
        <f>入力表!E26</f>
        <v>0</v>
      </c>
    </row>
    <row r="17" spans="1:7" s="96" customFormat="1" ht="11.25" customHeight="1">
      <c r="A17" s="100" t="s">
        <v>405</v>
      </c>
      <c r="B17" s="101">
        <v>16</v>
      </c>
      <c r="C17" s="101"/>
      <c r="D17" s="101">
        <f>入力表!J27</f>
        <v>0</v>
      </c>
      <c r="E17" s="101">
        <f>COUNTIF($D$2:D17,D17)</f>
        <v>16</v>
      </c>
      <c r="F17" s="101" t="str">
        <f t="shared" si="0"/>
        <v>016</v>
      </c>
      <c r="G17" s="102">
        <f>入力表!E27</f>
        <v>0</v>
      </c>
    </row>
    <row r="18" spans="1:7" s="96" customFormat="1" ht="11.25" customHeight="1">
      <c r="A18" s="100" t="s">
        <v>405</v>
      </c>
      <c r="B18" s="101">
        <v>17</v>
      </c>
      <c r="C18" s="101"/>
      <c r="D18" s="101">
        <f>入力表!J28</f>
        <v>0</v>
      </c>
      <c r="E18" s="101">
        <f>COUNTIF($D$2:D18,D18)</f>
        <v>17</v>
      </c>
      <c r="F18" s="101" t="str">
        <f t="shared" si="0"/>
        <v>017</v>
      </c>
      <c r="G18" s="102">
        <f>入力表!E28</f>
        <v>0</v>
      </c>
    </row>
    <row r="19" spans="1:7" s="96" customFormat="1" ht="11.25" customHeight="1">
      <c r="A19" s="100" t="s">
        <v>405</v>
      </c>
      <c r="B19" s="101">
        <v>18</v>
      </c>
      <c r="C19" s="101"/>
      <c r="D19" s="101">
        <f>入力表!J29</f>
        <v>0</v>
      </c>
      <c r="E19" s="101">
        <f>COUNTIF($D$2:D19,D19)</f>
        <v>18</v>
      </c>
      <c r="F19" s="101" t="str">
        <f t="shared" si="0"/>
        <v>018</v>
      </c>
      <c r="G19" s="102">
        <f>入力表!E29</f>
        <v>0</v>
      </c>
    </row>
    <row r="20" spans="1:7" s="96" customFormat="1" ht="11.25" customHeight="1">
      <c r="A20" s="100" t="s">
        <v>405</v>
      </c>
      <c r="B20" s="101">
        <v>19</v>
      </c>
      <c r="C20" s="101"/>
      <c r="D20" s="101">
        <f>入力表!J30</f>
        <v>0</v>
      </c>
      <c r="E20" s="101">
        <f>COUNTIF($D$2:D20,D20)</f>
        <v>19</v>
      </c>
      <c r="F20" s="101" t="str">
        <f t="shared" si="0"/>
        <v>019</v>
      </c>
      <c r="G20" s="102">
        <f>入力表!E30</f>
        <v>0</v>
      </c>
    </row>
    <row r="21" spans="1:7" s="96" customFormat="1" ht="11.25" customHeight="1">
      <c r="A21" s="100" t="s">
        <v>405</v>
      </c>
      <c r="B21" s="101">
        <v>20</v>
      </c>
      <c r="C21" s="101"/>
      <c r="D21" s="101">
        <f>入力表!J31</f>
        <v>0</v>
      </c>
      <c r="E21" s="101">
        <f>COUNTIF($D$2:D21,D21)</f>
        <v>20</v>
      </c>
      <c r="F21" s="101" t="str">
        <f t="shared" si="0"/>
        <v>020</v>
      </c>
      <c r="G21" s="102">
        <f>入力表!E31</f>
        <v>0</v>
      </c>
    </row>
    <row r="22" spans="1:7" s="96" customFormat="1" ht="11.25" customHeight="1">
      <c r="A22" s="100" t="s">
        <v>405</v>
      </c>
      <c r="B22" s="101">
        <v>21</v>
      </c>
      <c r="C22" s="101"/>
      <c r="D22" s="101">
        <f>入力表!J32</f>
        <v>0</v>
      </c>
      <c r="E22" s="101">
        <f>COUNTIF($D$2:D22,D22)</f>
        <v>21</v>
      </c>
      <c r="F22" s="101" t="str">
        <f t="shared" si="0"/>
        <v>021</v>
      </c>
      <c r="G22" s="102">
        <f>入力表!E32</f>
        <v>0</v>
      </c>
    </row>
    <row r="23" spans="1:7" s="96" customFormat="1" ht="11.25" customHeight="1">
      <c r="A23" s="100" t="s">
        <v>405</v>
      </c>
      <c r="B23" s="101">
        <v>22</v>
      </c>
      <c r="C23" s="101"/>
      <c r="D23" s="101">
        <f>入力表!J33</f>
        <v>0</v>
      </c>
      <c r="E23" s="101">
        <f>COUNTIF($D$2:D23,D23)</f>
        <v>22</v>
      </c>
      <c r="F23" s="101" t="str">
        <f t="shared" si="0"/>
        <v>022</v>
      </c>
      <c r="G23" s="102">
        <f>入力表!E33</f>
        <v>0</v>
      </c>
    </row>
    <row r="24" spans="1:7" s="96" customFormat="1" ht="11.25" customHeight="1">
      <c r="A24" s="100" t="s">
        <v>405</v>
      </c>
      <c r="B24" s="101">
        <v>23</v>
      </c>
      <c r="C24" s="101"/>
      <c r="D24" s="101">
        <f>入力表!J34</f>
        <v>0</v>
      </c>
      <c r="E24" s="101">
        <f>COUNTIF($D$2:D24,D24)</f>
        <v>23</v>
      </c>
      <c r="F24" s="101" t="str">
        <f t="shared" si="0"/>
        <v>023</v>
      </c>
      <c r="G24" s="102">
        <f>入力表!E34</f>
        <v>0</v>
      </c>
    </row>
    <row r="25" spans="1:7" s="96" customFormat="1" ht="11.25" customHeight="1">
      <c r="A25" s="100" t="s">
        <v>405</v>
      </c>
      <c r="B25" s="101">
        <v>24</v>
      </c>
      <c r="C25" s="101"/>
      <c r="D25" s="101">
        <f>入力表!J35</f>
        <v>0</v>
      </c>
      <c r="E25" s="101">
        <f>COUNTIF($D$2:D25,D25)</f>
        <v>24</v>
      </c>
      <c r="F25" s="101" t="str">
        <f t="shared" si="0"/>
        <v>024</v>
      </c>
      <c r="G25" s="102">
        <f>入力表!E35</f>
        <v>0</v>
      </c>
    </row>
    <row r="26" spans="1:7" s="96" customFormat="1" ht="11.25" customHeight="1">
      <c r="A26" s="100" t="s">
        <v>405</v>
      </c>
      <c r="B26" s="101">
        <v>25</v>
      </c>
      <c r="C26" s="101"/>
      <c r="D26" s="101">
        <f>入力表!J36</f>
        <v>0</v>
      </c>
      <c r="E26" s="101">
        <f>COUNTIF($D$2:D26,D26)</f>
        <v>25</v>
      </c>
      <c r="F26" s="101" t="str">
        <f t="shared" si="0"/>
        <v>025</v>
      </c>
      <c r="G26" s="102">
        <f>入力表!E36</f>
        <v>0</v>
      </c>
    </row>
    <row r="27" spans="1:7" s="96" customFormat="1" ht="11.25" customHeight="1">
      <c r="A27" s="100" t="s">
        <v>405</v>
      </c>
      <c r="B27" s="101">
        <v>26</v>
      </c>
      <c r="C27" s="101"/>
      <c r="D27" s="101">
        <f>入力表!J37</f>
        <v>0</v>
      </c>
      <c r="E27" s="101">
        <f>COUNTIF($D$2:D27,D27)</f>
        <v>26</v>
      </c>
      <c r="F27" s="101" t="str">
        <f t="shared" si="0"/>
        <v>026</v>
      </c>
      <c r="G27" s="102">
        <f>入力表!E37</f>
        <v>0</v>
      </c>
    </row>
    <row r="28" spans="1:7" s="96" customFormat="1" ht="11.25" customHeight="1">
      <c r="A28" s="100" t="s">
        <v>405</v>
      </c>
      <c r="B28" s="101">
        <v>27</v>
      </c>
      <c r="C28" s="101"/>
      <c r="D28" s="101">
        <f>入力表!J38</f>
        <v>0</v>
      </c>
      <c r="E28" s="101">
        <f>COUNTIF($D$2:D28,D28)</f>
        <v>27</v>
      </c>
      <c r="F28" s="101" t="str">
        <f t="shared" si="0"/>
        <v>027</v>
      </c>
      <c r="G28" s="102">
        <f>入力表!E38</f>
        <v>0</v>
      </c>
    </row>
    <row r="29" spans="1:7" s="96" customFormat="1" ht="11.25" customHeight="1">
      <c r="A29" s="100" t="s">
        <v>405</v>
      </c>
      <c r="B29" s="101">
        <v>28</v>
      </c>
      <c r="C29" s="101"/>
      <c r="D29" s="101">
        <f>入力表!J39</f>
        <v>0</v>
      </c>
      <c r="E29" s="101">
        <f>COUNTIF($D$2:D29,D29)</f>
        <v>28</v>
      </c>
      <c r="F29" s="101" t="str">
        <f t="shared" si="0"/>
        <v>028</v>
      </c>
      <c r="G29" s="102">
        <f>入力表!E39</f>
        <v>0</v>
      </c>
    </row>
    <row r="30" spans="1:7" s="96" customFormat="1" ht="11.25" customHeight="1">
      <c r="A30" s="100" t="s">
        <v>405</v>
      </c>
      <c r="B30" s="101">
        <v>29</v>
      </c>
      <c r="C30" s="101"/>
      <c r="D30" s="101">
        <f>入力表!J40</f>
        <v>0</v>
      </c>
      <c r="E30" s="101">
        <f>COUNTIF($D$2:D30,D30)</f>
        <v>29</v>
      </c>
      <c r="F30" s="101" t="str">
        <f t="shared" si="0"/>
        <v>029</v>
      </c>
      <c r="G30" s="102">
        <f>入力表!E40</f>
        <v>0</v>
      </c>
    </row>
    <row r="31" spans="1:7" s="96" customFormat="1" ht="11.25" customHeight="1">
      <c r="A31" s="100" t="s">
        <v>405</v>
      </c>
      <c r="B31" s="101">
        <v>30</v>
      </c>
      <c r="C31" s="101"/>
      <c r="D31" s="101">
        <f>入力表!J41</f>
        <v>0</v>
      </c>
      <c r="E31" s="101">
        <f>COUNTIF($D$2:D31,D31)</f>
        <v>30</v>
      </c>
      <c r="F31" s="101" t="str">
        <f t="shared" si="0"/>
        <v>030</v>
      </c>
      <c r="G31" s="102">
        <f>入力表!E41</f>
        <v>0</v>
      </c>
    </row>
    <row r="32" spans="1:7" s="96" customFormat="1" ht="11.25" customHeight="1">
      <c r="A32" s="100" t="s">
        <v>405</v>
      </c>
      <c r="B32" s="101">
        <v>31</v>
      </c>
      <c r="C32" s="101"/>
      <c r="D32" s="101">
        <f>入力表!J42</f>
        <v>0</v>
      </c>
      <c r="E32" s="101">
        <f>COUNTIF($D$2:D32,D32)</f>
        <v>31</v>
      </c>
      <c r="F32" s="101" t="str">
        <f t="shared" si="0"/>
        <v>031</v>
      </c>
      <c r="G32" s="102">
        <f>入力表!E42</f>
        <v>0</v>
      </c>
    </row>
    <row r="33" spans="1:7" s="96" customFormat="1" ht="11.25" customHeight="1">
      <c r="A33" s="100" t="s">
        <v>405</v>
      </c>
      <c r="B33" s="101">
        <v>32</v>
      </c>
      <c r="C33" s="101"/>
      <c r="D33" s="101">
        <f>入力表!J43</f>
        <v>0</v>
      </c>
      <c r="E33" s="101">
        <f>COUNTIF($D$2:D33,D33)</f>
        <v>32</v>
      </c>
      <c r="F33" s="101" t="str">
        <f t="shared" si="0"/>
        <v>032</v>
      </c>
      <c r="G33" s="102">
        <f>入力表!E43</f>
        <v>0</v>
      </c>
    </row>
    <row r="34" spans="1:7" s="96" customFormat="1" ht="11.25" customHeight="1">
      <c r="A34" s="100" t="s">
        <v>405</v>
      </c>
      <c r="B34" s="101">
        <v>33</v>
      </c>
      <c r="C34" s="101"/>
      <c r="D34" s="101">
        <f>入力表!J44</f>
        <v>0</v>
      </c>
      <c r="E34" s="101">
        <f>COUNTIF($D$2:D34,D34)</f>
        <v>33</v>
      </c>
      <c r="F34" s="101" t="str">
        <f t="shared" si="0"/>
        <v>033</v>
      </c>
      <c r="G34" s="102">
        <f>入力表!E44</f>
        <v>0</v>
      </c>
    </row>
    <row r="35" spans="1:7" s="96" customFormat="1" ht="11.25" customHeight="1">
      <c r="A35" s="100" t="s">
        <v>405</v>
      </c>
      <c r="B35" s="101">
        <v>34</v>
      </c>
      <c r="C35" s="101"/>
      <c r="D35" s="101">
        <f>入力表!J45</f>
        <v>0</v>
      </c>
      <c r="E35" s="101">
        <f>COUNTIF($D$2:D35,D35)</f>
        <v>34</v>
      </c>
      <c r="F35" s="101" t="str">
        <f t="shared" si="0"/>
        <v>034</v>
      </c>
      <c r="G35" s="102">
        <f>入力表!E45</f>
        <v>0</v>
      </c>
    </row>
    <row r="36" spans="1:7" s="96" customFormat="1" ht="11.25" customHeight="1">
      <c r="A36" s="100" t="s">
        <v>405</v>
      </c>
      <c r="B36" s="101">
        <v>35</v>
      </c>
      <c r="C36" s="101"/>
      <c r="D36" s="101">
        <f>入力表!J46</f>
        <v>0</v>
      </c>
      <c r="E36" s="101">
        <f>COUNTIF($D$2:D36,D36)</f>
        <v>35</v>
      </c>
      <c r="F36" s="101" t="str">
        <f t="shared" si="0"/>
        <v>035</v>
      </c>
      <c r="G36" s="102">
        <f>入力表!E46</f>
        <v>0</v>
      </c>
    </row>
    <row r="37" spans="1:7" s="96" customFormat="1" ht="11.25" customHeight="1">
      <c r="A37" s="100" t="s">
        <v>405</v>
      </c>
      <c r="B37" s="101">
        <v>36</v>
      </c>
      <c r="C37" s="101"/>
      <c r="D37" s="101">
        <f>入力表!J47</f>
        <v>0</v>
      </c>
      <c r="E37" s="101">
        <f>COUNTIF($D$2:D37,D37)</f>
        <v>36</v>
      </c>
      <c r="F37" s="101" t="str">
        <f t="shared" si="0"/>
        <v>036</v>
      </c>
      <c r="G37" s="102">
        <f>入力表!E47</f>
        <v>0</v>
      </c>
    </row>
    <row r="38" spans="1:7" s="96" customFormat="1" ht="11.25" customHeight="1">
      <c r="A38" s="100" t="s">
        <v>405</v>
      </c>
      <c r="B38" s="101">
        <v>37</v>
      </c>
      <c r="C38" s="101"/>
      <c r="D38" s="101">
        <f>入力表!J48</f>
        <v>0</v>
      </c>
      <c r="E38" s="101">
        <f>COUNTIF($D$2:D38,D38)</f>
        <v>37</v>
      </c>
      <c r="F38" s="101" t="str">
        <f t="shared" si="0"/>
        <v>037</v>
      </c>
      <c r="G38" s="102">
        <f>入力表!E48</f>
        <v>0</v>
      </c>
    </row>
    <row r="39" spans="1:7" s="96" customFormat="1" ht="11.25" customHeight="1">
      <c r="A39" s="100" t="s">
        <v>405</v>
      </c>
      <c r="B39" s="101">
        <v>38</v>
      </c>
      <c r="C39" s="101"/>
      <c r="D39" s="101">
        <f>入力表!J49</f>
        <v>0</v>
      </c>
      <c r="E39" s="101">
        <f>COUNTIF($D$2:D39,D39)</f>
        <v>38</v>
      </c>
      <c r="F39" s="101" t="str">
        <f t="shared" si="0"/>
        <v>038</v>
      </c>
      <c r="G39" s="102">
        <f>入力表!E49</f>
        <v>0</v>
      </c>
    </row>
    <row r="40" spans="1:7" s="96" customFormat="1" ht="11.25" customHeight="1">
      <c r="A40" s="100" t="s">
        <v>405</v>
      </c>
      <c r="B40" s="101">
        <v>39</v>
      </c>
      <c r="C40" s="101"/>
      <c r="D40" s="101">
        <f>入力表!J50</f>
        <v>0</v>
      </c>
      <c r="E40" s="101">
        <f>COUNTIF($D$2:D40,D40)</f>
        <v>39</v>
      </c>
      <c r="F40" s="101" t="str">
        <f t="shared" si="0"/>
        <v>039</v>
      </c>
      <c r="G40" s="102">
        <f>入力表!E50</f>
        <v>0</v>
      </c>
    </row>
    <row r="41" spans="1:7" s="96" customFormat="1" ht="11.25" customHeight="1">
      <c r="A41" s="100" t="s">
        <v>405</v>
      </c>
      <c r="B41" s="101">
        <v>40</v>
      </c>
      <c r="C41" s="101"/>
      <c r="D41" s="101">
        <f>入力表!J51</f>
        <v>0</v>
      </c>
      <c r="E41" s="101">
        <f>COUNTIF($D$2:D41,D41)</f>
        <v>40</v>
      </c>
      <c r="F41" s="101" t="str">
        <f t="shared" si="0"/>
        <v>040</v>
      </c>
      <c r="G41" s="102">
        <f>入力表!E51</f>
        <v>0</v>
      </c>
    </row>
    <row r="42" spans="1:7" s="96" customFormat="1" ht="11.25" customHeight="1">
      <c r="A42" s="100" t="s">
        <v>405</v>
      </c>
      <c r="B42" s="101">
        <v>41</v>
      </c>
      <c r="C42" s="101"/>
      <c r="D42" s="101">
        <f>入力表!J52</f>
        <v>0</v>
      </c>
      <c r="E42" s="101">
        <f>COUNTIF($D$2:D42,D42)</f>
        <v>41</v>
      </c>
      <c r="F42" s="101" t="str">
        <f t="shared" si="0"/>
        <v>041</v>
      </c>
      <c r="G42" s="102">
        <f>入力表!E52</f>
        <v>0</v>
      </c>
    </row>
    <row r="43" spans="1:7" s="96" customFormat="1" ht="11.25" customHeight="1">
      <c r="A43" s="100" t="s">
        <v>405</v>
      </c>
      <c r="B43" s="101">
        <v>42</v>
      </c>
      <c r="C43" s="101"/>
      <c r="D43" s="101">
        <f>入力表!J53</f>
        <v>0</v>
      </c>
      <c r="E43" s="101">
        <f>COUNTIF($D$2:D43,D43)</f>
        <v>42</v>
      </c>
      <c r="F43" s="101" t="str">
        <f t="shared" si="0"/>
        <v>042</v>
      </c>
      <c r="G43" s="102">
        <f>入力表!E53</f>
        <v>0</v>
      </c>
    </row>
    <row r="44" spans="1:7" s="96" customFormat="1" ht="11.25" customHeight="1">
      <c r="A44" s="100" t="s">
        <v>405</v>
      </c>
      <c r="B44" s="101">
        <v>43</v>
      </c>
      <c r="C44" s="101"/>
      <c r="D44" s="101">
        <f>入力表!J54</f>
        <v>0</v>
      </c>
      <c r="E44" s="101">
        <f>COUNTIF($D$2:D44,D44)</f>
        <v>43</v>
      </c>
      <c r="F44" s="101" t="str">
        <f t="shared" si="0"/>
        <v>043</v>
      </c>
      <c r="G44" s="102">
        <f>入力表!E54</f>
        <v>0</v>
      </c>
    </row>
    <row r="45" spans="1:7" s="96" customFormat="1" ht="11.25" customHeight="1">
      <c r="A45" s="100" t="s">
        <v>405</v>
      </c>
      <c r="B45" s="101">
        <v>44</v>
      </c>
      <c r="C45" s="101"/>
      <c r="D45" s="101">
        <f>入力表!J55</f>
        <v>0</v>
      </c>
      <c r="E45" s="101">
        <f>COUNTIF($D$2:D45,D45)</f>
        <v>44</v>
      </c>
      <c r="F45" s="101" t="str">
        <f t="shared" si="0"/>
        <v>044</v>
      </c>
      <c r="G45" s="102">
        <f>入力表!E55</f>
        <v>0</v>
      </c>
    </row>
    <row r="46" spans="1:7" s="96" customFormat="1" ht="11.25" customHeight="1">
      <c r="A46" s="103" t="s">
        <v>405</v>
      </c>
      <c r="B46" s="104">
        <v>45</v>
      </c>
      <c r="C46" s="104"/>
      <c r="D46" s="104">
        <f>入力表!J56</f>
        <v>0</v>
      </c>
      <c r="E46" s="104">
        <f>COUNTIF($D$2:D46,D46)</f>
        <v>45</v>
      </c>
      <c r="F46" s="104" t="str">
        <f t="shared" si="0"/>
        <v>045</v>
      </c>
      <c r="G46" s="105">
        <f>入力表!E56</f>
        <v>0</v>
      </c>
    </row>
    <row r="47" spans="1:7" s="96" customFormat="1" ht="11.25" customHeight="1">
      <c r="A47" s="97" t="s">
        <v>406</v>
      </c>
      <c r="B47" s="98">
        <v>1</v>
      </c>
      <c r="C47" s="98"/>
      <c r="D47" s="98">
        <f>入力表!S12</f>
        <v>0</v>
      </c>
      <c r="E47" s="98">
        <f>COUNTIF($D$2:D47,D47)</f>
        <v>46</v>
      </c>
      <c r="F47" s="98" t="str">
        <f>IF(入力表!S12="","",D47&amp;E47)</f>
        <v/>
      </c>
      <c r="G47" s="99">
        <f>入力表!E12</f>
        <v>0</v>
      </c>
    </row>
    <row r="48" spans="1:7" s="96" customFormat="1" ht="11.25" customHeight="1">
      <c r="A48" s="100" t="s">
        <v>406</v>
      </c>
      <c r="B48" s="101">
        <v>2</v>
      </c>
      <c r="C48" s="101"/>
      <c r="D48" s="98">
        <f>入力表!S13</f>
        <v>0</v>
      </c>
      <c r="E48" s="101">
        <f>COUNTIF($D$2:D48,D48)</f>
        <v>47</v>
      </c>
      <c r="F48" s="101" t="str">
        <f>IF(入力表!S13="","",D48&amp;E48)</f>
        <v/>
      </c>
      <c r="G48" s="99">
        <f>入力表!E13</f>
        <v>0</v>
      </c>
    </row>
    <row r="49" spans="1:7" s="96" customFormat="1" ht="11.25" customHeight="1">
      <c r="A49" s="100" t="s">
        <v>406</v>
      </c>
      <c r="B49" s="101">
        <v>3</v>
      </c>
      <c r="C49" s="101"/>
      <c r="D49" s="98">
        <f>入力表!S14</f>
        <v>0</v>
      </c>
      <c r="E49" s="101">
        <f>COUNTIF($D$2:D49,D49)</f>
        <v>48</v>
      </c>
      <c r="F49" s="101" t="str">
        <f>IF(入力表!S14="","",D49&amp;E49)</f>
        <v/>
      </c>
      <c r="G49" s="99">
        <f>入力表!E14</f>
        <v>0</v>
      </c>
    </row>
    <row r="50" spans="1:7" s="96" customFormat="1" ht="11.25" customHeight="1">
      <c r="A50" s="100" t="s">
        <v>406</v>
      </c>
      <c r="B50" s="101">
        <v>4</v>
      </c>
      <c r="C50" s="101"/>
      <c r="D50" s="98">
        <f>入力表!S15</f>
        <v>0</v>
      </c>
      <c r="E50" s="101">
        <f>COUNTIF($D$2:D50,D50)</f>
        <v>49</v>
      </c>
      <c r="F50" s="101" t="str">
        <f>IF(入力表!S15="","",D50&amp;E50)</f>
        <v/>
      </c>
      <c r="G50" s="99">
        <f>入力表!E15</f>
        <v>0</v>
      </c>
    </row>
    <row r="51" spans="1:7" s="96" customFormat="1" ht="11.25" customHeight="1">
      <c r="A51" s="100" t="s">
        <v>406</v>
      </c>
      <c r="B51" s="101">
        <v>5</v>
      </c>
      <c r="C51" s="101"/>
      <c r="D51" s="98">
        <f>入力表!S16</f>
        <v>0</v>
      </c>
      <c r="E51" s="101">
        <f>COUNTIF($D$2:D51,D51)</f>
        <v>50</v>
      </c>
      <c r="F51" s="101" t="str">
        <f>IF(入力表!S16="","",D51&amp;E51)</f>
        <v/>
      </c>
      <c r="G51" s="99">
        <f>入力表!E16</f>
        <v>0</v>
      </c>
    </row>
    <row r="52" spans="1:7" s="96" customFormat="1" ht="11.25" customHeight="1">
      <c r="A52" s="100" t="s">
        <v>406</v>
      </c>
      <c r="B52" s="101">
        <v>6</v>
      </c>
      <c r="C52" s="101"/>
      <c r="D52" s="98">
        <f>入力表!S17</f>
        <v>0</v>
      </c>
      <c r="E52" s="101">
        <f>COUNTIF($D$2:D52,D52)</f>
        <v>51</v>
      </c>
      <c r="F52" s="101" t="str">
        <f>IF(入力表!S17="","",D52&amp;E52)</f>
        <v/>
      </c>
      <c r="G52" s="99">
        <f>入力表!E17</f>
        <v>0</v>
      </c>
    </row>
    <row r="53" spans="1:7" s="96" customFormat="1" ht="11.25" customHeight="1">
      <c r="A53" s="100" t="s">
        <v>406</v>
      </c>
      <c r="B53" s="101">
        <v>7</v>
      </c>
      <c r="C53" s="101"/>
      <c r="D53" s="98">
        <f>入力表!S18</f>
        <v>0</v>
      </c>
      <c r="E53" s="101">
        <f>COUNTIF($D$2:D53,D53)</f>
        <v>52</v>
      </c>
      <c r="F53" s="101" t="str">
        <f>IF(入力表!S18="","",D53&amp;E53)</f>
        <v/>
      </c>
      <c r="G53" s="99">
        <f>入力表!E18</f>
        <v>0</v>
      </c>
    </row>
    <row r="54" spans="1:7" s="96" customFormat="1" ht="11.25" customHeight="1">
      <c r="A54" s="100" t="s">
        <v>406</v>
      </c>
      <c r="B54" s="101">
        <v>8</v>
      </c>
      <c r="C54" s="101"/>
      <c r="D54" s="98">
        <f>入力表!S19</f>
        <v>0</v>
      </c>
      <c r="E54" s="101">
        <f>COUNTIF($D$2:D54,D54)</f>
        <v>53</v>
      </c>
      <c r="F54" s="101" t="str">
        <f>IF(入力表!S19="","",D54&amp;E54)</f>
        <v/>
      </c>
      <c r="G54" s="99">
        <f>入力表!E19</f>
        <v>0</v>
      </c>
    </row>
    <row r="55" spans="1:7" s="96" customFormat="1" ht="11.25" customHeight="1">
      <c r="A55" s="100" t="s">
        <v>406</v>
      </c>
      <c r="B55" s="101">
        <v>9</v>
      </c>
      <c r="C55" s="101"/>
      <c r="D55" s="98">
        <f>入力表!S20</f>
        <v>0</v>
      </c>
      <c r="E55" s="101">
        <f>COUNTIF($D$2:D55,D55)</f>
        <v>54</v>
      </c>
      <c r="F55" s="101" t="str">
        <f>IF(入力表!S20="","",D55&amp;E55)</f>
        <v/>
      </c>
      <c r="G55" s="99">
        <f>入力表!E20</f>
        <v>0</v>
      </c>
    </row>
    <row r="56" spans="1:7" s="96" customFormat="1" ht="11.25" customHeight="1">
      <c r="A56" s="100" t="s">
        <v>406</v>
      </c>
      <c r="B56" s="101">
        <v>10</v>
      </c>
      <c r="C56" s="101"/>
      <c r="D56" s="98">
        <f>入力表!S21</f>
        <v>0</v>
      </c>
      <c r="E56" s="101">
        <f>COUNTIF($D$2:D56,D56)</f>
        <v>55</v>
      </c>
      <c r="F56" s="101" t="str">
        <f>IF(入力表!S21="","",D56&amp;E56)</f>
        <v/>
      </c>
      <c r="G56" s="99">
        <f>入力表!E21</f>
        <v>0</v>
      </c>
    </row>
    <row r="57" spans="1:7" s="96" customFormat="1" ht="11.25" customHeight="1">
      <c r="A57" s="100" t="s">
        <v>406</v>
      </c>
      <c r="B57" s="101">
        <v>11</v>
      </c>
      <c r="C57" s="101"/>
      <c r="D57" s="98">
        <f>入力表!S22</f>
        <v>0</v>
      </c>
      <c r="E57" s="101">
        <f>COUNTIF($D$2:D57,D57)</f>
        <v>56</v>
      </c>
      <c r="F57" s="101" t="str">
        <f>IF(入力表!S22="","",D57&amp;E57)</f>
        <v/>
      </c>
      <c r="G57" s="99">
        <f>入力表!E22</f>
        <v>0</v>
      </c>
    </row>
    <row r="58" spans="1:7" s="96" customFormat="1" ht="11.25" customHeight="1">
      <c r="A58" s="100" t="s">
        <v>406</v>
      </c>
      <c r="B58" s="101">
        <v>12</v>
      </c>
      <c r="C58" s="101"/>
      <c r="D58" s="98">
        <f>入力表!S23</f>
        <v>0</v>
      </c>
      <c r="E58" s="101">
        <f>COUNTIF($D$2:D58,D58)</f>
        <v>57</v>
      </c>
      <c r="F58" s="101" t="str">
        <f>IF(入力表!S23="","",D58&amp;E58)</f>
        <v/>
      </c>
      <c r="G58" s="99">
        <f>入力表!E23</f>
        <v>0</v>
      </c>
    </row>
    <row r="59" spans="1:7" s="96" customFormat="1" ht="11.25" customHeight="1">
      <c r="A59" s="100" t="s">
        <v>406</v>
      </c>
      <c r="B59" s="101">
        <v>13</v>
      </c>
      <c r="C59" s="101"/>
      <c r="D59" s="98">
        <f>入力表!S24</f>
        <v>0</v>
      </c>
      <c r="E59" s="101">
        <f>COUNTIF($D$2:D59,D59)</f>
        <v>58</v>
      </c>
      <c r="F59" s="101" t="str">
        <f>IF(入力表!S24="","",D59&amp;E59)</f>
        <v/>
      </c>
      <c r="G59" s="99">
        <f>入力表!E24</f>
        <v>0</v>
      </c>
    </row>
    <row r="60" spans="1:7" s="96" customFormat="1" ht="11.25" customHeight="1">
      <c r="A60" s="100" t="s">
        <v>406</v>
      </c>
      <c r="B60" s="101">
        <v>14</v>
      </c>
      <c r="C60" s="101"/>
      <c r="D60" s="98">
        <f>入力表!S25</f>
        <v>0</v>
      </c>
      <c r="E60" s="101">
        <f>COUNTIF($D$2:D60,D60)</f>
        <v>59</v>
      </c>
      <c r="F60" s="101" t="str">
        <f>IF(入力表!S25="","",D60&amp;E60)</f>
        <v/>
      </c>
      <c r="G60" s="99">
        <f>入力表!E25</f>
        <v>0</v>
      </c>
    </row>
    <row r="61" spans="1:7" s="96" customFormat="1" ht="11.25" customHeight="1">
      <c r="A61" s="100" t="s">
        <v>406</v>
      </c>
      <c r="B61" s="101">
        <v>15</v>
      </c>
      <c r="C61" s="101"/>
      <c r="D61" s="98">
        <f>入力表!S26</f>
        <v>0</v>
      </c>
      <c r="E61" s="101">
        <f>COUNTIF($D$2:D61,D61)</f>
        <v>60</v>
      </c>
      <c r="F61" s="101" t="str">
        <f>IF(入力表!S26="","",D61&amp;E61)</f>
        <v/>
      </c>
      <c r="G61" s="99">
        <f>入力表!E26</f>
        <v>0</v>
      </c>
    </row>
    <row r="62" spans="1:7" s="96" customFormat="1" ht="11.25" customHeight="1">
      <c r="A62" s="100" t="s">
        <v>406</v>
      </c>
      <c r="B62" s="101">
        <v>16</v>
      </c>
      <c r="C62" s="101"/>
      <c r="D62" s="98">
        <f>入力表!S27</f>
        <v>0</v>
      </c>
      <c r="E62" s="101">
        <f>COUNTIF($D$2:D62,D62)</f>
        <v>61</v>
      </c>
      <c r="F62" s="101" t="str">
        <f>IF(入力表!S27="","",D62&amp;E62)</f>
        <v/>
      </c>
      <c r="G62" s="99">
        <f>入力表!E27</f>
        <v>0</v>
      </c>
    </row>
    <row r="63" spans="1:7" s="96" customFormat="1" ht="11.25" customHeight="1">
      <c r="A63" s="100" t="s">
        <v>406</v>
      </c>
      <c r="B63" s="101">
        <v>17</v>
      </c>
      <c r="C63" s="101"/>
      <c r="D63" s="98">
        <f>入力表!S28</f>
        <v>0</v>
      </c>
      <c r="E63" s="101">
        <f>COUNTIF($D$2:D63,D63)</f>
        <v>62</v>
      </c>
      <c r="F63" s="101" t="str">
        <f>IF(入力表!S28="","",D63&amp;E63)</f>
        <v/>
      </c>
      <c r="G63" s="99">
        <f>入力表!E28</f>
        <v>0</v>
      </c>
    </row>
    <row r="64" spans="1:7" s="96" customFormat="1" ht="11.25" customHeight="1">
      <c r="A64" s="100" t="s">
        <v>406</v>
      </c>
      <c r="B64" s="101">
        <v>18</v>
      </c>
      <c r="C64" s="101"/>
      <c r="D64" s="98">
        <f>入力表!S29</f>
        <v>0</v>
      </c>
      <c r="E64" s="101">
        <f>COUNTIF($D$2:D64,D64)</f>
        <v>63</v>
      </c>
      <c r="F64" s="101" t="str">
        <f>IF(入力表!S29="","",D64&amp;E64)</f>
        <v/>
      </c>
      <c r="G64" s="99">
        <f>入力表!E29</f>
        <v>0</v>
      </c>
    </row>
    <row r="65" spans="1:7" s="96" customFormat="1" ht="11.25" customHeight="1">
      <c r="A65" s="100" t="s">
        <v>406</v>
      </c>
      <c r="B65" s="101">
        <v>19</v>
      </c>
      <c r="C65" s="101"/>
      <c r="D65" s="98">
        <f>入力表!S30</f>
        <v>0</v>
      </c>
      <c r="E65" s="101">
        <f>COUNTIF($D$2:D65,D65)</f>
        <v>64</v>
      </c>
      <c r="F65" s="101" t="str">
        <f>IF(入力表!S30="","",D65&amp;E65)</f>
        <v/>
      </c>
      <c r="G65" s="99">
        <f>入力表!E30</f>
        <v>0</v>
      </c>
    </row>
    <row r="66" spans="1:7" s="96" customFormat="1" ht="11.25" customHeight="1">
      <c r="A66" s="100" t="s">
        <v>406</v>
      </c>
      <c r="B66" s="101">
        <v>20</v>
      </c>
      <c r="C66" s="101"/>
      <c r="D66" s="98">
        <f>入力表!S31</f>
        <v>0</v>
      </c>
      <c r="E66" s="101">
        <f>COUNTIF($D$2:D66,D66)</f>
        <v>65</v>
      </c>
      <c r="F66" s="101" t="str">
        <f>IF(入力表!S31="","",D66&amp;E66)</f>
        <v/>
      </c>
      <c r="G66" s="99">
        <f>入力表!E31</f>
        <v>0</v>
      </c>
    </row>
    <row r="67" spans="1:7" s="96" customFormat="1" ht="11.25" customHeight="1">
      <c r="A67" s="100" t="s">
        <v>406</v>
      </c>
      <c r="B67" s="101">
        <v>21</v>
      </c>
      <c r="C67" s="101"/>
      <c r="D67" s="98">
        <f>入力表!S32</f>
        <v>0</v>
      </c>
      <c r="E67" s="101">
        <f>COUNTIF($D$2:D67,D67)</f>
        <v>66</v>
      </c>
      <c r="F67" s="101" t="str">
        <f>IF(入力表!S32="","",D67&amp;E67)</f>
        <v/>
      </c>
      <c r="G67" s="99">
        <f>入力表!E32</f>
        <v>0</v>
      </c>
    </row>
    <row r="68" spans="1:7" s="96" customFormat="1" ht="11.25" customHeight="1">
      <c r="A68" s="100" t="s">
        <v>406</v>
      </c>
      <c r="B68" s="101">
        <v>22</v>
      </c>
      <c r="C68" s="101"/>
      <c r="D68" s="98">
        <f>入力表!S33</f>
        <v>0</v>
      </c>
      <c r="E68" s="101">
        <f>COUNTIF($D$2:D68,D68)</f>
        <v>67</v>
      </c>
      <c r="F68" s="101" t="str">
        <f>IF(入力表!S33="","",D68&amp;E68)</f>
        <v/>
      </c>
      <c r="G68" s="99">
        <f>入力表!E33</f>
        <v>0</v>
      </c>
    </row>
    <row r="69" spans="1:7" s="96" customFormat="1" ht="11.25" customHeight="1">
      <c r="A69" s="100" t="s">
        <v>406</v>
      </c>
      <c r="B69" s="101">
        <v>23</v>
      </c>
      <c r="C69" s="101"/>
      <c r="D69" s="98">
        <f>入力表!S34</f>
        <v>0</v>
      </c>
      <c r="E69" s="101">
        <f>COUNTIF($D$2:D69,D69)</f>
        <v>68</v>
      </c>
      <c r="F69" s="101" t="str">
        <f>IF(入力表!S34="","",D69&amp;E69)</f>
        <v/>
      </c>
      <c r="G69" s="99">
        <f>入力表!E34</f>
        <v>0</v>
      </c>
    </row>
    <row r="70" spans="1:7" s="96" customFormat="1" ht="11.25" customHeight="1">
      <c r="A70" s="100" t="s">
        <v>406</v>
      </c>
      <c r="B70" s="101">
        <v>24</v>
      </c>
      <c r="C70" s="101"/>
      <c r="D70" s="98">
        <f>入力表!S35</f>
        <v>0</v>
      </c>
      <c r="E70" s="101">
        <f>COUNTIF($D$2:D70,D70)</f>
        <v>69</v>
      </c>
      <c r="F70" s="101" t="str">
        <f>IF(入力表!S35="","",D70&amp;E70)</f>
        <v/>
      </c>
      <c r="G70" s="99">
        <f>入力表!E35</f>
        <v>0</v>
      </c>
    </row>
    <row r="71" spans="1:7" s="96" customFormat="1" ht="11.25" customHeight="1">
      <c r="A71" s="100" t="s">
        <v>406</v>
      </c>
      <c r="B71" s="101">
        <v>25</v>
      </c>
      <c r="C71" s="101"/>
      <c r="D71" s="98">
        <f>入力表!S36</f>
        <v>0</v>
      </c>
      <c r="E71" s="101">
        <f>COUNTIF($D$2:D71,D71)</f>
        <v>70</v>
      </c>
      <c r="F71" s="101" t="str">
        <f>IF(入力表!S36="","",D71&amp;E71)</f>
        <v/>
      </c>
      <c r="G71" s="99">
        <f>入力表!E36</f>
        <v>0</v>
      </c>
    </row>
    <row r="72" spans="1:7" s="96" customFormat="1" ht="11.25" customHeight="1">
      <c r="A72" s="100" t="s">
        <v>406</v>
      </c>
      <c r="B72" s="101">
        <v>26</v>
      </c>
      <c r="C72" s="101"/>
      <c r="D72" s="98">
        <f>入力表!S37</f>
        <v>0</v>
      </c>
      <c r="E72" s="101">
        <f>COUNTIF($D$2:D72,D72)</f>
        <v>71</v>
      </c>
      <c r="F72" s="101" t="str">
        <f>IF(入力表!S37="","",D72&amp;E72)</f>
        <v/>
      </c>
      <c r="G72" s="99">
        <f>入力表!E37</f>
        <v>0</v>
      </c>
    </row>
    <row r="73" spans="1:7" s="96" customFormat="1" ht="11.25" customHeight="1">
      <c r="A73" s="100" t="s">
        <v>406</v>
      </c>
      <c r="B73" s="101">
        <v>27</v>
      </c>
      <c r="C73" s="101"/>
      <c r="D73" s="98">
        <f>入力表!S38</f>
        <v>0</v>
      </c>
      <c r="E73" s="101">
        <f>COUNTIF($D$2:D73,D73)</f>
        <v>72</v>
      </c>
      <c r="F73" s="101" t="str">
        <f>IF(入力表!S38="","",D73&amp;E73)</f>
        <v/>
      </c>
      <c r="G73" s="99">
        <f>入力表!E38</f>
        <v>0</v>
      </c>
    </row>
    <row r="74" spans="1:7" s="96" customFormat="1" ht="11.25" customHeight="1">
      <c r="A74" s="100" t="s">
        <v>406</v>
      </c>
      <c r="B74" s="101">
        <v>28</v>
      </c>
      <c r="C74" s="101"/>
      <c r="D74" s="98">
        <f>入力表!S39</f>
        <v>0</v>
      </c>
      <c r="E74" s="101">
        <f>COUNTIF($D$2:D74,D74)</f>
        <v>73</v>
      </c>
      <c r="F74" s="101" t="str">
        <f>IF(入力表!S39="","",D74&amp;E74)</f>
        <v/>
      </c>
      <c r="G74" s="99">
        <f>入力表!E39</f>
        <v>0</v>
      </c>
    </row>
    <row r="75" spans="1:7" s="96" customFormat="1" ht="11.25" customHeight="1">
      <c r="A75" s="100" t="s">
        <v>406</v>
      </c>
      <c r="B75" s="101">
        <v>29</v>
      </c>
      <c r="C75" s="101"/>
      <c r="D75" s="98">
        <f>入力表!S40</f>
        <v>0</v>
      </c>
      <c r="E75" s="101">
        <f>COUNTIF($D$2:D75,D75)</f>
        <v>74</v>
      </c>
      <c r="F75" s="101" t="str">
        <f>IF(入力表!S40="","",D75&amp;E75)</f>
        <v/>
      </c>
      <c r="G75" s="99">
        <f>入力表!E40</f>
        <v>0</v>
      </c>
    </row>
    <row r="76" spans="1:7" s="96" customFormat="1" ht="11.25" customHeight="1">
      <c r="A76" s="100" t="s">
        <v>406</v>
      </c>
      <c r="B76" s="101">
        <v>30</v>
      </c>
      <c r="C76" s="101"/>
      <c r="D76" s="98">
        <f>入力表!S41</f>
        <v>0</v>
      </c>
      <c r="E76" s="101">
        <f>COUNTIF($D$2:D76,D76)</f>
        <v>75</v>
      </c>
      <c r="F76" s="101" t="str">
        <f>IF(入力表!S41="","",D76&amp;E76)</f>
        <v/>
      </c>
      <c r="G76" s="99">
        <f>入力表!E41</f>
        <v>0</v>
      </c>
    </row>
    <row r="77" spans="1:7" s="96" customFormat="1" ht="11.25" customHeight="1">
      <c r="A77" s="100" t="s">
        <v>406</v>
      </c>
      <c r="B77" s="101">
        <v>31</v>
      </c>
      <c r="C77" s="101"/>
      <c r="D77" s="98">
        <f>入力表!S42</f>
        <v>0</v>
      </c>
      <c r="E77" s="101">
        <f>COUNTIF($D$2:D77,D77)</f>
        <v>76</v>
      </c>
      <c r="F77" s="101" t="str">
        <f>IF(入力表!S42="","",D77&amp;E77)</f>
        <v/>
      </c>
      <c r="G77" s="99">
        <f>入力表!E42</f>
        <v>0</v>
      </c>
    </row>
    <row r="78" spans="1:7" s="96" customFormat="1" ht="11.25" customHeight="1">
      <c r="A78" s="100" t="s">
        <v>406</v>
      </c>
      <c r="B78" s="101">
        <v>32</v>
      </c>
      <c r="C78" s="101"/>
      <c r="D78" s="98">
        <f>入力表!S43</f>
        <v>0</v>
      </c>
      <c r="E78" s="101">
        <f>COUNTIF($D$2:D78,D78)</f>
        <v>77</v>
      </c>
      <c r="F78" s="101" t="str">
        <f>IF(入力表!S43="","",D78&amp;E78)</f>
        <v/>
      </c>
      <c r="G78" s="99">
        <f>入力表!E43</f>
        <v>0</v>
      </c>
    </row>
    <row r="79" spans="1:7" s="96" customFormat="1" ht="11.25" customHeight="1">
      <c r="A79" s="100" t="s">
        <v>406</v>
      </c>
      <c r="B79" s="101">
        <v>33</v>
      </c>
      <c r="C79" s="101"/>
      <c r="D79" s="98">
        <f>入力表!S44</f>
        <v>0</v>
      </c>
      <c r="E79" s="101">
        <f>COUNTIF($D$2:D79,D79)</f>
        <v>78</v>
      </c>
      <c r="F79" s="101" t="str">
        <f>IF(入力表!S44="","",D79&amp;E79)</f>
        <v/>
      </c>
      <c r="G79" s="99">
        <f>入力表!E44</f>
        <v>0</v>
      </c>
    </row>
    <row r="80" spans="1:7" s="96" customFormat="1" ht="11.25" customHeight="1">
      <c r="A80" s="100" t="s">
        <v>406</v>
      </c>
      <c r="B80" s="101">
        <v>34</v>
      </c>
      <c r="C80" s="101"/>
      <c r="D80" s="98">
        <f>入力表!S45</f>
        <v>0</v>
      </c>
      <c r="E80" s="101">
        <f>COUNTIF($D$2:D80,D80)</f>
        <v>79</v>
      </c>
      <c r="F80" s="101" t="str">
        <f>IF(入力表!S45="","",D80&amp;E80)</f>
        <v/>
      </c>
      <c r="G80" s="99">
        <f>入力表!E45</f>
        <v>0</v>
      </c>
    </row>
    <row r="81" spans="1:7" s="96" customFormat="1" ht="11.25" customHeight="1">
      <c r="A81" s="100" t="s">
        <v>406</v>
      </c>
      <c r="B81" s="101">
        <v>35</v>
      </c>
      <c r="C81" s="101"/>
      <c r="D81" s="98">
        <f>入力表!S46</f>
        <v>0</v>
      </c>
      <c r="E81" s="101">
        <f>COUNTIF($D$2:D81,D81)</f>
        <v>80</v>
      </c>
      <c r="F81" s="101" t="str">
        <f>IF(入力表!S46="","",D81&amp;E81)</f>
        <v/>
      </c>
      <c r="G81" s="99">
        <f>入力表!E46</f>
        <v>0</v>
      </c>
    </row>
    <row r="82" spans="1:7" s="96" customFormat="1" ht="11.25" customHeight="1">
      <c r="A82" s="100" t="s">
        <v>406</v>
      </c>
      <c r="B82" s="101">
        <v>36</v>
      </c>
      <c r="C82" s="101"/>
      <c r="D82" s="98">
        <f>入力表!S47</f>
        <v>0</v>
      </c>
      <c r="E82" s="101">
        <f>COUNTIF($D$2:D82,D82)</f>
        <v>81</v>
      </c>
      <c r="F82" s="101" t="str">
        <f>IF(入力表!S47="","",D82&amp;E82)</f>
        <v/>
      </c>
      <c r="G82" s="99">
        <f>入力表!E47</f>
        <v>0</v>
      </c>
    </row>
    <row r="83" spans="1:7" s="96" customFormat="1" ht="11.25" customHeight="1">
      <c r="A83" s="100" t="s">
        <v>406</v>
      </c>
      <c r="B83" s="101">
        <v>37</v>
      </c>
      <c r="C83" s="101"/>
      <c r="D83" s="98">
        <f>入力表!S48</f>
        <v>0</v>
      </c>
      <c r="E83" s="101">
        <f>COUNTIF($D$2:D83,D83)</f>
        <v>82</v>
      </c>
      <c r="F83" s="101" t="str">
        <f>IF(入力表!S48="","",D83&amp;E83)</f>
        <v/>
      </c>
      <c r="G83" s="99">
        <f>入力表!E48</f>
        <v>0</v>
      </c>
    </row>
    <row r="84" spans="1:7" s="96" customFormat="1" ht="11.25" customHeight="1">
      <c r="A84" s="100" t="s">
        <v>406</v>
      </c>
      <c r="B84" s="101">
        <v>38</v>
      </c>
      <c r="C84" s="101"/>
      <c r="D84" s="98">
        <f>入力表!S49</f>
        <v>0</v>
      </c>
      <c r="E84" s="101">
        <f>COUNTIF($D$2:D84,D84)</f>
        <v>83</v>
      </c>
      <c r="F84" s="101" t="str">
        <f>IF(入力表!S49="","",D84&amp;E84)</f>
        <v/>
      </c>
      <c r="G84" s="99">
        <f>入力表!E49</f>
        <v>0</v>
      </c>
    </row>
    <row r="85" spans="1:7" s="96" customFormat="1" ht="11.25" customHeight="1">
      <c r="A85" s="100" t="s">
        <v>406</v>
      </c>
      <c r="B85" s="101">
        <v>39</v>
      </c>
      <c r="C85" s="101"/>
      <c r="D85" s="98">
        <f>入力表!S50</f>
        <v>0</v>
      </c>
      <c r="E85" s="101">
        <f>COUNTIF($D$2:D85,D85)</f>
        <v>84</v>
      </c>
      <c r="F85" s="101" t="str">
        <f>IF(入力表!S50="","",D85&amp;E85)</f>
        <v/>
      </c>
      <c r="G85" s="99">
        <f>入力表!E50</f>
        <v>0</v>
      </c>
    </row>
    <row r="86" spans="1:7" s="96" customFormat="1" ht="11.25" customHeight="1">
      <c r="A86" s="100" t="s">
        <v>406</v>
      </c>
      <c r="B86" s="101">
        <v>40</v>
      </c>
      <c r="C86" s="101"/>
      <c r="D86" s="98">
        <f>入力表!S51</f>
        <v>0</v>
      </c>
      <c r="E86" s="101">
        <f>COUNTIF($D$2:D86,D86)</f>
        <v>85</v>
      </c>
      <c r="F86" s="101" t="str">
        <f>IF(入力表!S51="","",D86&amp;E86)</f>
        <v/>
      </c>
      <c r="G86" s="99">
        <f>入力表!E51</f>
        <v>0</v>
      </c>
    </row>
    <row r="87" spans="1:7" s="96" customFormat="1" ht="11.25" customHeight="1">
      <c r="A87" s="100" t="s">
        <v>406</v>
      </c>
      <c r="B87" s="101">
        <v>41</v>
      </c>
      <c r="C87" s="101"/>
      <c r="D87" s="98">
        <f>入力表!S52</f>
        <v>0</v>
      </c>
      <c r="E87" s="101">
        <f>COUNTIF($D$2:D87,D87)</f>
        <v>86</v>
      </c>
      <c r="F87" s="101" t="str">
        <f>IF(入力表!S52="","",D87&amp;E87)</f>
        <v/>
      </c>
      <c r="G87" s="99">
        <f>入力表!E52</f>
        <v>0</v>
      </c>
    </row>
    <row r="88" spans="1:7" s="96" customFormat="1" ht="11.25" customHeight="1">
      <c r="A88" s="100" t="s">
        <v>406</v>
      </c>
      <c r="B88" s="101">
        <v>42</v>
      </c>
      <c r="C88" s="101"/>
      <c r="D88" s="98">
        <f>入力表!S53</f>
        <v>0</v>
      </c>
      <c r="E88" s="101">
        <f>COUNTIF($D$2:D88,D88)</f>
        <v>87</v>
      </c>
      <c r="F88" s="101" t="str">
        <f>IF(入力表!S53="","",D88&amp;E88)</f>
        <v/>
      </c>
      <c r="G88" s="99">
        <f>入力表!E53</f>
        <v>0</v>
      </c>
    </row>
    <row r="89" spans="1:7" s="96" customFormat="1" ht="11.25" customHeight="1">
      <c r="A89" s="100" t="s">
        <v>406</v>
      </c>
      <c r="B89" s="101">
        <v>43</v>
      </c>
      <c r="C89" s="101"/>
      <c r="D89" s="98">
        <f>入力表!S54</f>
        <v>0</v>
      </c>
      <c r="E89" s="101">
        <f>COUNTIF($D$2:D89,D89)</f>
        <v>88</v>
      </c>
      <c r="F89" s="101" t="str">
        <f>IF(入力表!S54="","",D89&amp;E89)</f>
        <v/>
      </c>
      <c r="G89" s="99">
        <f>入力表!E54</f>
        <v>0</v>
      </c>
    </row>
    <row r="90" spans="1:7" s="96" customFormat="1" ht="11.25" customHeight="1">
      <c r="A90" s="100" t="s">
        <v>406</v>
      </c>
      <c r="B90" s="101">
        <v>44</v>
      </c>
      <c r="C90" s="101"/>
      <c r="D90" s="98">
        <f>入力表!S55</f>
        <v>0</v>
      </c>
      <c r="E90" s="101">
        <f>COUNTIF($D$2:D90,D90)</f>
        <v>89</v>
      </c>
      <c r="F90" s="101" t="str">
        <f>IF(入力表!S55="","",D90&amp;E90)</f>
        <v/>
      </c>
      <c r="G90" s="99">
        <f>入力表!E55</f>
        <v>0</v>
      </c>
    </row>
    <row r="91" spans="1:7" s="96" customFormat="1" ht="11.25" customHeight="1">
      <c r="A91" s="103" t="s">
        <v>406</v>
      </c>
      <c r="B91" s="104">
        <v>45</v>
      </c>
      <c r="C91" s="104"/>
      <c r="D91" s="98">
        <f>入力表!S56</f>
        <v>0</v>
      </c>
      <c r="E91" s="104">
        <f>COUNTIF($D$2:D91,D91)</f>
        <v>90</v>
      </c>
      <c r="F91" s="104" t="str">
        <f>IF(入力表!S56="","",D91&amp;E91)</f>
        <v/>
      </c>
      <c r="G91" s="99">
        <f>入力表!E56</f>
        <v>0</v>
      </c>
    </row>
    <row r="92" spans="1:7" s="96" customFormat="1" ht="11.25" customHeight="1">
      <c r="A92" s="97" t="s">
        <v>407</v>
      </c>
      <c r="B92" s="98">
        <v>1</v>
      </c>
      <c r="C92" s="98"/>
      <c r="D92" s="98">
        <f>入力表!AB12</f>
        <v>0</v>
      </c>
      <c r="E92" s="98">
        <f>COUNTIF($D$2:D92,D92)</f>
        <v>91</v>
      </c>
      <c r="F92" s="98" t="str">
        <f>IF(入力表!AB12="","",D92&amp;E92)</f>
        <v/>
      </c>
      <c r="G92" s="99">
        <f>入力表!E12</f>
        <v>0</v>
      </c>
    </row>
    <row r="93" spans="1:7" s="96" customFormat="1" ht="11.25" customHeight="1">
      <c r="A93" s="100" t="s">
        <v>407</v>
      </c>
      <c r="B93" s="101">
        <v>2</v>
      </c>
      <c r="C93" s="101"/>
      <c r="D93" s="101">
        <f>入力表!AB13</f>
        <v>0</v>
      </c>
      <c r="E93" s="101">
        <f>COUNTIF($D$2:D93,D93)</f>
        <v>92</v>
      </c>
      <c r="F93" s="101" t="str">
        <f>IF(入力表!AB13="","",D93&amp;E93)</f>
        <v/>
      </c>
      <c r="G93" s="99">
        <f>入力表!E13</f>
        <v>0</v>
      </c>
    </row>
    <row r="94" spans="1:7" s="96" customFormat="1" ht="11.25" customHeight="1">
      <c r="A94" s="100" t="s">
        <v>407</v>
      </c>
      <c r="B94" s="101">
        <v>3</v>
      </c>
      <c r="C94" s="101"/>
      <c r="D94" s="101">
        <f>入力表!AB14</f>
        <v>0</v>
      </c>
      <c r="E94" s="101">
        <f>COUNTIF($D$2:D94,D94)</f>
        <v>93</v>
      </c>
      <c r="F94" s="101" t="str">
        <f>IF(入力表!AB14="","",D94&amp;E94)</f>
        <v/>
      </c>
      <c r="G94" s="99">
        <f>入力表!E14</f>
        <v>0</v>
      </c>
    </row>
    <row r="95" spans="1:7" s="96" customFormat="1" ht="11.25" customHeight="1">
      <c r="A95" s="100" t="s">
        <v>407</v>
      </c>
      <c r="B95" s="101">
        <v>4</v>
      </c>
      <c r="C95" s="101"/>
      <c r="D95" s="101">
        <f>入力表!AB15</f>
        <v>0</v>
      </c>
      <c r="E95" s="101">
        <f>COUNTIF($D$2:D95,D95)</f>
        <v>94</v>
      </c>
      <c r="F95" s="101" t="str">
        <f>IF(入力表!AB15="","",D95&amp;E95)</f>
        <v/>
      </c>
      <c r="G95" s="99">
        <f>入力表!E15</f>
        <v>0</v>
      </c>
    </row>
    <row r="96" spans="1:7" s="96" customFormat="1" ht="11.25" customHeight="1">
      <c r="A96" s="100" t="s">
        <v>407</v>
      </c>
      <c r="B96" s="101">
        <v>5</v>
      </c>
      <c r="C96" s="101"/>
      <c r="D96" s="101">
        <f>入力表!AB16</f>
        <v>0</v>
      </c>
      <c r="E96" s="101">
        <f>COUNTIF($D$2:D96,D96)</f>
        <v>95</v>
      </c>
      <c r="F96" s="101" t="str">
        <f>IF(入力表!AB16="","",D96&amp;E96)</f>
        <v/>
      </c>
      <c r="G96" s="99">
        <f>入力表!E16</f>
        <v>0</v>
      </c>
    </row>
    <row r="97" spans="1:7" s="96" customFormat="1" ht="11.25" customHeight="1">
      <c r="A97" s="100" t="s">
        <v>407</v>
      </c>
      <c r="B97" s="101">
        <v>6</v>
      </c>
      <c r="C97" s="101"/>
      <c r="D97" s="101">
        <f>入力表!AB17</f>
        <v>0</v>
      </c>
      <c r="E97" s="101">
        <f>COUNTIF($D$2:D97,D97)</f>
        <v>96</v>
      </c>
      <c r="F97" s="101" t="str">
        <f>IF(入力表!AB17="","",D97&amp;E97)</f>
        <v/>
      </c>
      <c r="G97" s="99">
        <f>入力表!E17</f>
        <v>0</v>
      </c>
    </row>
    <row r="98" spans="1:7" s="96" customFormat="1" ht="11.25" customHeight="1">
      <c r="A98" s="100" t="s">
        <v>407</v>
      </c>
      <c r="B98" s="101">
        <v>7</v>
      </c>
      <c r="C98" s="101"/>
      <c r="D98" s="101">
        <f>入力表!AB18</f>
        <v>0</v>
      </c>
      <c r="E98" s="101">
        <f>COUNTIF($D$2:D98,D98)</f>
        <v>97</v>
      </c>
      <c r="F98" s="101" t="str">
        <f>IF(入力表!AB18="","",D98&amp;E98)</f>
        <v/>
      </c>
      <c r="G98" s="99">
        <f>入力表!E18</f>
        <v>0</v>
      </c>
    </row>
    <row r="99" spans="1:7" s="96" customFormat="1" ht="11.25" customHeight="1">
      <c r="A99" s="100" t="s">
        <v>407</v>
      </c>
      <c r="B99" s="101">
        <v>8</v>
      </c>
      <c r="C99" s="101"/>
      <c r="D99" s="101">
        <f>入力表!AB19</f>
        <v>0</v>
      </c>
      <c r="E99" s="101">
        <f>COUNTIF($D$2:D99,D99)</f>
        <v>98</v>
      </c>
      <c r="F99" s="101" t="str">
        <f>IF(入力表!AB19="","",D99&amp;E99)</f>
        <v/>
      </c>
      <c r="G99" s="99">
        <f>入力表!E19</f>
        <v>0</v>
      </c>
    </row>
    <row r="100" spans="1:7" s="96" customFormat="1" ht="11.25" customHeight="1">
      <c r="A100" s="100" t="s">
        <v>407</v>
      </c>
      <c r="B100" s="101">
        <v>9</v>
      </c>
      <c r="C100" s="101"/>
      <c r="D100" s="101">
        <f>入力表!AB20</f>
        <v>0</v>
      </c>
      <c r="E100" s="101">
        <f>COUNTIF($D$2:D100,D100)</f>
        <v>99</v>
      </c>
      <c r="F100" s="101" t="str">
        <f>IF(入力表!AB20="","",D100&amp;E100)</f>
        <v/>
      </c>
      <c r="G100" s="99">
        <f>入力表!E20</f>
        <v>0</v>
      </c>
    </row>
    <row r="101" spans="1:7" s="96" customFormat="1" ht="11.25" customHeight="1">
      <c r="A101" s="100" t="s">
        <v>407</v>
      </c>
      <c r="B101" s="101">
        <v>10</v>
      </c>
      <c r="C101" s="101"/>
      <c r="D101" s="101">
        <f>入力表!AB21</f>
        <v>0</v>
      </c>
      <c r="E101" s="101">
        <f>COUNTIF($D$2:D101,D101)</f>
        <v>100</v>
      </c>
      <c r="F101" s="101" t="str">
        <f>IF(入力表!AB21="","",D101&amp;E101)</f>
        <v/>
      </c>
      <c r="G101" s="99">
        <f>入力表!E21</f>
        <v>0</v>
      </c>
    </row>
    <row r="102" spans="1:7" s="96" customFormat="1" ht="11.25" customHeight="1">
      <c r="A102" s="100" t="s">
        <v>407</v>
      </c>
      <c r="B102" s="101">
        <v>11</v>
      </c>
      <c r="C102" s="101"/>
      <c r="D102" s="101">
        <f>入力表!AB22</f>
        <v>0</v>
      </c>
      <c r="E102" s="101">
        <f>COUNTIF($D$2:D102,D102)</f>
        <v>101</v>
      </c>
      <c r="F102" s="101" t="str">
        <f>IF(入力表!AB22="","",D102&amp;E102)</f>
        <v/>
      </c>
      <c r="G102" s="99">
        <f>入力表!E22</f>
        <v>0</v>
      </c>
    </row>
    <row r="103" spans="1:7" s="96" customFormat="1" ht="11.25" customHeight="1">
      <c r="A103" s="100" t="s">
        <v>407</v>
      </c>
      <c r="B103" s="101">
        <v>12</v>
      </c>
      <c r="C103" s="101"/>
      <c r="D103" s="101">
        <f>入力表!AB23</f>
        <v>0</v>
      </c>
      <c r="E103" s="101">
        <f>COUNTIF($D$2:D103,D103)</f>
        <v>102</v>
      </c>
      <c r="F103" s="101" t="str">
        <f>IF(入力表!AB23="","",D103&amp;E103)</f>
        <v/>
      </c>
      <c r="G103" s="99">
        <f>入力表!E23</f>
        <v>0</v>
      </c>
    </row>
    <row r="104" spans="1:7" s="96" customFormat="1" ht="11.25" customHeight="1">
      <c r="A104" s="100" t="s">
        <v>407</v>
      </c>
      <c r="B104" s="101">
        <v>13</v>
      </c>
      <c r="C104" s="101"/>
      <c r="D104" s="101">
        <f>入力表!AB24</f>
        <v>0</v>
      </c>
      <c r="E104" s="101">
        <f>COUNTIF($D$2:D104,D104)</f>
        <v>103</v>
      </c>
      <c r="F104" s="101" t="str">
        <f>IF(入力表!AB24="","",D104&amp;E104)</f>
        <v/>
      </c>
      <c r="G104" s="99">
        <f>入力表!E24</f>
        <v>0</v>
      </c>
    </row>
    <row r="105" spans="1:7" s="96" customFormat="1" ht="11.25" customHeight="1">
      <c r="A105" s="100" t="s">
        <v>407</v>
      </c>
      <c r="B105" s="101">
        <v>14</v>
      </c>
      <c r="C105" s="101"/>
      <c r="D105" s="101">
        <f>入力表!AB25</f>
        <v>0</v>
      </c>
      <c r="E105" s="101">
        <f>COUNTIF($D$2:D105,D105)</f>
        <v>104</v>
      </c>
      <c r="F105" s="101" t="str">
        <f>IF(入力表!AB25="","",D105&amp;E105)</f>
        <v/>
      </c>
      <c r="G105" s="99">
        <f>入力表!E25</f>
        <v>0</v>
      </c>
    </row>
    <row r="106" spans="1:7" s="96" customFormat="1" ht="11.25" customHeight="1">
      <c r="A106" s="100" t="s">
        <v>407</v>
      </c>
      <c r="B106" s="101">
        <v>15</v>
      </c>
      <c r="C106" s="101"/>
      <c r="D106" s="101">
        <f>入力表!AB26</f>
        <v>0</v>
      </c>
      <c r="E106" s="101">
        <f>COUNTIF($D$2:D106,D106)</f>
        <v>105</v>
      </c>
      <c r="F106" s="101" t="str">
        <f>IF(入力表!AB26="","",D106&amp;E106)</f>
        <v/>
      </c>
      <c r="G106" s="99">
        <f>入力表!E26</f>
        <v>0</v>
      </c>
    </row>
    <row r="107" spans="1:7" s="96" customFormat="1" ht="11.25" customHeight="1">
      <c r="A107" s="100" t="s">
        <v>407</v>
      </c>
      <c r="B107" s="101">
        <v>16</v>
      </c>
      <c r="C107" s="101"/>
      <c r="D107" s="101">
        <f>入力表!AB27</f>
        <v>0</v>
      </c>
      <c r="E107" s="101">
        <f>COUNTIF($D$2:D107,D107)</f>
        <v>106</v>
      </c>
      <c r="F107" s="101" t="str">
        <f>IF(入力表!AB27="","",D107&amp;E107)</f>
        <v/>
      </c>
      <c r="G107" s="99">
        <f>入力表!E27</f>
        <v>0</v>
      </c>
    </row>
    <row r="108" spans="1:7" s="96" customFormat="1" ht="11.25" customHeight="1">
      <c r="A108" s="100" t="s">
        <v>407</v>
      </c>
      <c r="B108" s="101">
        <v>17</v>
      </c>
      <c r="C108" s="101"/>
      <c r="D108" s="101">
        <f>入力表!AB28</f>
        <v>0</v>
      </c>
      <c r="E108" s="101">
        <f>COUNTIF($D$2:D108,D108)</f>
        <v>107</v>
      </c>
      <c r="F108" s="101" t="str">
        <f>IF(入力表!AB28="","",D108&amp;E108)</f>
        <v/>
      </c>
      <c r="G108" s="99">
        <f>入力表!E28</f>
        <v>0</v>
      </c>
    </row>
    <row r="109" spans="1:7" s="96" customFormat="1" ht="11.25" customHeight="1">
      <c r="A109" s="100" t="s">
        <v>407</v>
      </c>
      <c r="B109" s="101">
        <v>18</v>
      </c>
      <c r="C109" s="101"/>
      <c r="D109" s="101">
        <f>入力表!AB29</f>
        <v>0</v>
      </c>
      <c r="E109" s="101">
        <f>COUNTIF($D$2:D109,D109)</f>
        <v>108</v>
      </c>
      <c r="F109" s="101" t="str">
        <f>IF(入力表!AB29="","",D109&amp;E109)</f>
        <v/>
      </c>
      <c r="G109" s="99">
        <f>入力表!E29</f>
        <v>0</v>
      </c>
    </row>
    <row r="110" spans="1:7" s="96" customFormat="1" ht="11.25" customHeight="1">
      <c r="A110" s="100" t="s">
        <v>407</v>
      </c>
      <c r="B110" s="101">
        <v>19</v>
      </c>
      <c r="C110" s="101"/>
      <c r="D110" s="101">
        <f>入力表!AB30</f>
        <v>0</v>
      </c>
      <c r="E110" s="101">
        <f>COUNTIF($D$2:D110,D110)</f>
        <v>109</v>
      </c>
      <c r="F110" s="101" t="str">
        <f>IF(入力表!AB30="","",D110&amp;E110)</f>
        <v/>
      </c>
      <c r="G110" s="99">
        <f>入力表!E30</f>
        <v>0</v>
      </c>
    </row>
    <row r="111" spans="1:7" s="96" customFormat="1" ht="11.25" customHeight="1">
      <c r="A111" s="100" t="s">
        <v>407</v>
      </c>
      <c r="B111" s="101">
        <v>20</v>
      </c>
      <c r="C111" s="101"/>
      <c r="D111" s="101">
        <f>入力表!AB31</f>
        <v>0</v>
      </c>
      <c r="E111" s="101">
        <f>COUNTIF($D$2:D111,D111)</f>
        <v>110</v>
      </c>
      <c r="F111" s="101" t="str">
        <f>IF(入力表!AB31="","",D111&amp;E111)</f>
        <v/>
      </c>
      <c r="G111" s="99">
        <f>入力表!E31</f>
        <v>0</v>
      </c>
    </row>
    <row r="112" spans="1:7" s="96" customFormat="1" ht="11.25" customHeight="1">
      <c r="A112" s="100" t="s">
        <v>407</v>
      </c>
      <c r="B112" s="101">
        <v>21</v>
      </c>
      <c r="C112" s="101"/>
      <c r="D112" s="101">
        <f>入力表!AB32</f>
        <v>0</v>
      </c>
      <c r="E112" s="101">
        <f>COUNTIF($D$2:D112,D112)</f>
        <v>111</v>
      </c>
      <c r="F112" s="101" t="str">
        <f>IF(入力表!AB32="","",D112&amp;E112)</f>
        <v/>
      </c>
      <c r="G112" s="99">
        <f>入力表!E32</f>
        <v>0</v>
      </c>
    </row>
    <row r="113" spans="1:7" s="96" customFormat="1" ht="11.25" customHeight="1">
      <c r="A113" s="100" t="s">
        <v>407</v>
      </c>
      <c r="B113" s="101">
        <v>22</v>
      </c>
      <c r="C113" s="101"/>
      <c r="D113" s="101">
        <f>入力表!AB33</f>
        <v>0</v>
      </c>
      <c r="E113" s="101">
        <f>COUNTIF($D$2:D113,D113)</f>
        <v>112</v>
      </c>
      <c r="F113" s="101" t="str">
        <f>IF(入力表!AB33="","",D113&amp;E113)</f>
        <v/>
      </c>
      <c r="G113" s="99">
        <f>入力表!E33</f>
        <v>0</v>
      </c>
    </row>
    <row r="114" spans="1:7" s="96" customFormat="1" ht="11.25" customHeight="1">
      <c r="A114" s="100" t="s">
        <v>407</v>
      </c>
      <c r="B114" s="101">
        <v>23</v>
      </c>
      <c r="C114" s="101"/>
      <c r="D114" s="101">
        <f>入力表!AB34</f>
        <v>0</v>
      </c>
      <c r="E114" s="101">
        <f>COUNTIF($D$2:D114,D114)</f>
        <v>113</v>
      </c>
      <c r="F114" s="101" t="str">
        <f>IF(入力表!AB34="","",D114&amp;E114)</f>
        <v/>
      </c>
      <c r="G114" s="99">
        <f>入力表!E34</f>
        <v>0</v>
      </c>
    </row>
    <row r="115" spans="1:7" s="96" customFormat="1" ht="11.25" customHeight="1">
      <c r="A115" s="100" t="s">
        <v>407</v>
      </c>
      <c r="B115" s="101">
        <v>24</v>
      </c>
      <c r="C115" s="101"/>
      <c r="D115" s="101">
        <f>入力表!AB35</f>
        <v>0</v>
      </c>
      <c r="E115" s="101">
        <f>COUNTIF($D$2:D115,D115)</f>
        <v>114</v>
      </c>
      <c r="F115" s="101" t="str">
        <f>IF(入力表!AB35="","",D115&amp;E115)</f>
        <v/>
      </c>
      <c r="G115" s="99">
        <f>入力表!E35</f>
        <v>0</v>
      </c>
    </row>
    <row r="116" spans="1:7" s="96" customFormat="1" ht="11.25" customHeight="1">
      <c r="A116" s="100" t="s">
        <v>407</v>
      </c>
      <c r="B116" s="101">
        <v>25</v>
      </c>
      <c r="C116" s="101"/>
      <c r="D116" s="101">
        <f>入力表!AB36</f>
        <v>0</v>
      </c>
      <c r="E116" s="101">
        <f>COUNTIF($D$2:D116,D116)</f>
        <v>115</v>
      </c>
      <c r="F116" s="101" t="str">
        <f>IF(入力表!AB36="","",D116&amp;E116)</f>
        <v/>
      </c>
      <c r="G116" s="99">
        <f>入力表!E36</f>
        <v>0</v>
      </c>
    </row>
    <row r="117" spans="1:7" s="96" customFormat="1" ht="11.25" customHeight="1">
      <c r="A117" s="100" t="s">
        <v>407</v>
      </c>
      <c r="B117" s="101">
        <v>26</v>
      </c>
      <c r="C117" s="101"/>
      <c r="D117" s="101">
        <f>入力表!AB37</f>
        <v>0</v>
      </c>
      <c r="E117" s="101">
        <f>COUNTIF($D$2:D117,D117)</f>
        <v>116</v>
      </c>
      <c r="F117" s="101" t="str">
        <f>IF(入力表!AB37="","",D117&amp;E117)</f>
        <v/>
      </c>
      <c r="G117" s="99">
        <f>入力表!E37</f>
        <v>0</v>
      </c>
    </row>
    <row r="118" spans="1:7" s="96" customFormat="1" ht="11.25" customHeight="1">
      <c r="A118" s="100" t="s">
        <v>407</v>
      </c>
      <c r="B118" s="101">
        <v>27</v>
      </c>
      <c r="C118" s="101"/>
      <c r="D118" s="101">
        <f>入力表!AB38</f>
        <v>0</v>
      </c>
      <c r="E118" s="101">
        <f>COUNTIF($D$2:D118,D118)</f>
        <v>117</v>
      </c>
      <c r="F118" s="101" t="str">
        <f>IF(入力表!AB38="","",D118&amp;E118)</f>
        <v/>
      </c>
      <c r="G118" s="99">
        <f>入力表!E38</f>
        <v>0</v>
      </c>
    </row>
    <row r="119" spans="1:7" s="96" customFormat="1" ht="11.25" customHeight="1">
      <c r="A119" s="100" t="s">
        <v>407</v>
      </c>
      <c r="B119" s="101">
        <v>28</v>
      </c>
      <c r="C119" s="101"/>
      <c r="D119" s="101">
        <f>入力表!AB39</f>
        <v>0</v>
      </c>
      <c r="E119" s="101">
        <f>COUNTIF($D$2:D119,D119)</f>
        <v>118</v>
      </c>
      <c r="F119" s="101" t="str">
        <f>IF(入力表!AB39="","",D119&amp;E119)</f>
        <v/>
      </c>
      <c r="G119" s="99">
        <f>入力表!E39</f>
        <v>0</v>
      </c>
    </row>
    <row r="120" spans="1:7" s="96" customFormat="1" ht="11.25" customHeight="1">
      <c r="A120" s="100" t="s">
        <v>407</v>
      </c>
      <c r="B120" s="101">
        <v>29</v>
      </c>
      <c r="C120" s="101"/>
      <c r="D120" s="101">
        <f>入力表!AB40</f>
        <v>0</v>
      </c>
      <c r="E120" s="101">
        <f>COUNTIF($D$2:D120,D120)</f>
        <v>119</v>
      </c>
      <c r="F120" s="101" t="str">
        <f>IF(入力表!AB40="","",D120&amp;E120)</f>
        <v/>
      </c>
      <c r="G120" s="99">
        <f>入力表!E40</f>
        <v>0</v>
      </c>
    </row>
    <row r="121" spans="1:7" s="96" customFormat="1" ht="11.25" customHeight="1">
      <c r="A121" s="100" t="s">
        <v>407</v>
      </c>
      <c r="B121" s="101">
        <v>30</v>
      </c>
      <c r="C121" s="101"/>
      <c r="D121" s="101">
        <f>入力表!AB41</f>
        <v>0</v>
      </c>
      <c r="E121" s="101">
        <f>COUNTIF($D$2:D121,D121)</f>
        <v>120</v>
      </c>
      <c r="F121" s="101" t="str">
        <f>IF(入力表!AB41="","",D121&amp;E121)</f>
        <v/>
      </c>
      <c r="G121" s="99">
        <f>入力表!E41</f>
        <v>0</v>
      </c>
    </row>
    <row r="122" spans="1:7" s="96" customFormat="1" ht="11.25" customHeight="1">
      <c r="A122" s="100" t="s">
        <v>407</v>
      </c>
      <c r="B122" s="101">
        <v>31</v>
      </c>
      <c r="C122" s="101"/>
      <c r="D122" s="101">
        <f>入力表!AB42</f>
        <v>0</v>
      </c>
      <c r="E122" s="101">
        <f>COUNTIF($D$2:D122,D122)</f>
        <v>121</v>
      </c>
      <c r="F122" s="101" t="str">
        <f>IF(入力表!AB42="","",D122&amp;E122)</f>
        <v/>
      </c>
      <c r="G122" s="99">
        <f>入力表!E42</f>
        <v>0</v>
      </c>
    </row>
    <row r="123" spans="1:7" s="96" customFormat="1" ht="11.25" customHeight="1">
      <c r="A123" s="100" t="s">
        <v>407</v>
      </c>
      <c r="B123" s="101">
        <v>32</v>
      </c>
      <c r="C123" s="101"/>
      <c r="D123" s="101">
        <f>入力表!AB43</f>
        <v>0</v>
      </c>
      <c r="E123" s="101">
        <f>COUNTIF($D$2:D123,D123)</f>
        <v>122</v>
      </c>
      <c r="F123" s="101" t="str">
        <f>IF(入力表!AB43="","",D123&amp;E123)</f>
        <v/>
      </c>
      <c r="G123" s="99">
        <f>入力表!E43</f>
        <v>0</v>
      </c>
    </row>
    <row r="124" spans="1:7" s="96" customFormat="1" ht="11.25" customHeight="1">
      <c r="A124" s="100" t="s">
        <v>407</v>
      </c>
      <c r="B124" s="101">
        <v>33</v>
      </c>
      <c r="C124" s="101"/>
      <c r="D124" s="101">
        <f>入力表!AB44</f>
        <v>0</v>
      </c>
      <c r="E124" s="101">
        <f>COUNTIF($D$2:D124,D124)</f>
        <v>123</v>
      </c>
      <c r="F124" s="101" t="str">
        <f>IF(入力表!AB44="","",D124&amp;E124)</f>
        <v/>
      </c>
      <c r="G124" s="99">
        <f>入力表!E44</f>
        <v>0</v>
      </c>
    </row>
    <row r="125" spans="1:7" s="96" customFormat="1" ht="11.25" customHeight="1">
      <c r="A125" s="100" t="s">
        <v>407</v>
      </c>
      <c r="B125" s="101">
        <v>34</v>
      </c>
      <c r="C125" s="101"/>
      <c r="D125" s="101">
        <f>入力表!AB45</f>
        <v>0</v>
      </c>
      <c r="E125" s="101">
        <f>COUNTIF($D$2:D125,D125)</f>
        <v>124</v>
      </c>
      <c r="F125" s="101" t="str">
        <f>IF(入力表!AB45="","",D125&amp;E125)</f>
        <v/>
      </c>
      <c r="G125" s="99">
        <f>入力表!E45</f>
        <v>0</v>
      </c>
    </row>
    <row r="126" spans="1:7" s="96" customFormat="1" ht="11.25" customHeight="1">
      <c r="A126" s="100" t="s">
        <v>407</v>
      </c>
      <c r="B126" s="101">
        <v>35</v>
      </c>
      <c r="C126" s="101"/>
      <c r="D126" s="101">
        <f>入力表!AB46</f>
        <v>0</v>
      </c>
      <c r="E126" s="101">
        <f>COUNTIF($D$2:D126,D126)</f>
        <v>125</v>
      </c>
      <c r="F126" s="101" t="str">
        <f>IF(入力表!AB46="","",D126&amp;E126)</f>
        <v/>
      </c>
      <c r="G126" s="99">
        <f>入力表!E46</f>
        <v>0</v>
      </c>
    </row>
    <row r="127" spans="1:7" s="96" customFormat="1" ht="11.25" customHeight="1">
      <c r="A127" s="100" t="s">
        <v>407</v>
      </c>
      <c r="B127" s="101">
        <v>36</v>
      </c>
      <c r="C127" s="101"/>
      <c r="D127" s="101">
        <f>入力表!AB47</f>
        <v>0</v>
      </c>
      <c r="E127" s="101">
        <f>COUNTIF($D$2:D127,D127)</f>
        <v>126</v>
      </c>
      <c r="F127" s="101" t="str">
        <f>IF(入力表!AB47="","",D127&amp;E127)</f>
        <v/>
      </c>
      <c r="G127" s="99">
        <f>入力表!E47</f>
        <v>0</v>
      </c>
    </row>
    <row r="128" spans="1:7" s="96" customFormat="1" ht="11.25" customHeight="1">
      <c r="A128" s="100" t="s">
        <v>407</v>
      </c>
      <c r="B128" s="101">
        <v>37</v>
      </c>
      <c r="C128" s="101"/>
      <c r="D128" s="101">
        <f>入力表!AB48</f>
        <v>0</v>
      </c>
      <c r="E128" s="101">
        <f>COUNTIF($D$2:D128,D128)</f>
        <v>127</v>
      </c>
      <c r="F128" s="101" t="str">
        <f>IF(入力表!AB48="","",D128&amp;E128)</f>
        <v/>
      </c>
      <c r="G128" s="99">
        <f>入力表!E48</f>
        <v>0</v>
      </c>
    </row>
    <row r="129" spans="1:7" s="96" customFormat="1" ht="11.25" customHeight="1">
      <c r="A129" s="100" t="s">
        <v>407</v>
      </c>
      <c r="B129" s="101">
        <v>38</v>
      </c>
      <c r="C129" s="101"/>
      <c r="D129" s="101">
        <f>入力表!AB49</f>
        <v>0</v>
      </c>
      <c r="E129" s="101">
        <f>COUNTIF($D$2:D129,D129)</f>
        <v>128</v>
      </c>
      <c r="F129" s="101" t="str">
        <f>IF(入力表!AB49="","",D129&amp;E129)</f>
        <v/>
      </c>
      <c r="G129" s="99">
        <f>入力表!E49</f>
        <v>0</v>
      </c>
    </row>
    <row r="130" spans="1:7" s="96" customFormat="1" ht="11.25" customHeight="1">
      <c r="A130" s="100" t="s">
        <v>407</v>
      </c>
      <c r="B130" s="101">
        <v>39</v>
      </c>
      <c r="C130" s="101"/>
      <c r="D130" s="101">
        <f>入力表!AB50</f>
        <v>0</v>
      </c>
      <c r="E130" s="101">
        <f>COUNTIF($D$2:D130,D130)</f>
        <v>129</v>
      </c>
      <c r="F130" s="101" t="str">
        <f>IF(入力表!AB50="","",D130&amp;E130)</f>
        <v/>
      </c>
      <c r="G130" s="99">
        <f>入力表!E50</f>
        <v>0</v>
      </c>
    </row>
    <row r="131" spans="1:7" s="96" customFormat="1" ht="11.25" customHeight="1">
      <c r="A131" s="100" t="s">
        <v>407</v>
      </c>
      <c r="B131" s="101">
        <v>40</v>
      </c>
      <c r="C131" s="101"/>
      <c r="D131" s="101">
        <f>入力表!AB51</f>
        <v>0</v>
      </c>
      <c r="E131" s="101">
        <f>COUNTIF($D$2:D131,D131)</f>
        <v>130</v>
      </c>
      <c r="F131" s="101" t="str">
        <f>IF(入力表!AB51="","",D131&amp;E131)</f>
        <v/>
      </c>
      <c r="G131" s="99">
        <f>入力表!E51</f>
        <v>0</v>
      </c>
    </row>
    <row r="132" spans="1:7" s="96" customFormat="1" ht="11.25" customHeight="1">
      <c r="A132" s="100" t="s">
        <v>407</v>
      </c>
      <c r="B132" s="101">
        <v>41</v>
      </c>
      <c r="C132" s="101"/>
      <c r="D132" s="101">
        <f>入力表!AB52</f>
        <v>0</v>
      </c>
      <c r="E132" s="101">
        <f>COUNTIF($D$2:D132,D132)</f>
        <v>131</v>
      </c>
      <c r="F132" s="101" t="str">
        <f>IF(入力表!AB52="","",D132&amp;E132)</f>
        <v/>
      </c>
      <c r="G132" s="99">
        <f>入力表!E52</f>
        <v>0</v>
      </c>
    </row>
    <row r="133" spans="1:7" s="96" customFormat="1" ht="11.25" customHeight="1">
      <c r="A133" s="100" t="s">
        <v>407</v>
      </c>
      <c r="B133" s="101">
        <v>42</v>
      </c>
      <c r="C133" s="101"/>
      <c r="D133" s="101">
        <f>入力表!AB53</f>
        <v>0</v>
      </c>
      <c r="E133" s="101">
        <f>COUNTIF($D$2:D133,D133)</f>
        <v>132</v>
      </c>
      <c r="F133" s="101" t="str">
        <f>IF(入力表!AB53="","",D133&amp;E133)</f>
        <v/>
      </c>
      <c r="G133" s="99">
        <f>入力表!E53</f>
        <v>0</v>
      </c>
    </row>
    <row r="134" spans="1:7" s="96" customFormat="1" ht="11.25" customHeight="1">
      <c r="A134" s="100" t="s">
        <v>407</v>
      </c>
      <c r="B134" s="101">
        <v>43</v>
      </c>
      <c r="C134" s="101"/>
      <c r="D134" s="101">
        <f>入力表!AB54</f>
        <v>0</v>
      </c>
      <c r="E134" s="101">
        <f>COUNTIF($D$2:D134,D134)</f>
        <v>133</v>
      </c>
      <c r="F134" s="101" t="str">
        <f>IF(入力表!AB54="","",D134&amp;E134)</f>
        <v/>
      </c>
      <c r="G134" s="99">
        <f>入力表!E54</f>
        <v>0</v>
      </c>
    </row>
    <row r="135" spans="1:7" s="96" customFormat="1" ht="11.25" customHeight="1">
      <c r="A135" s="100" t="s">
        <v>407</v>
      </c>
      <c r="B135" s="101">
        <v>44</v>
      </c>
      <c r="C135" s="101"/>
      <c r="D135" s="101">
        <f>入力表!AB55</f>
        <v>0</v>
      </c>
      <c r="E135" s="101">
        <f>COUNTIF($D$2:D135,D135)</f>
        <v>134</v>
      </c>
      <c r="F135" s="101" t="str">
        <f>IF(入力表!AB55="","",D135&amp;E135)</f>
        <v/>
      </c>
      <c r="G135" s="99">
        <f>入力表!E55</f>
        <v>0</v>
      </c>
    </row>
    <row r="136" spans="1:7" s="96" customFormat="1" ht="11.25" customHeight="1">
      <c r="A136" s="103" t="s">
        <v>407</v>
      </c>
      <c r="B136" s="104">
        <v>45</v>
      </c>
      <c r="C136" s="104"/>
      <c r="D136" s="104">
        <f>入力表!AB56</f>
        <v>0</v>
      </c>
      <c r="E136" s="104">
        <f>COUNTIF($D$2:D136,D136)</f>
        <v>135</v>
      </c>
      <c r="F136" s="104" t="str">
        <f>IF(入力表!AB56="","",D136&amp;E136)</f>
        <v/>
      </c>
      <c r="G136" s="99">
        <f>入力表!E56</f>
        <v>0</v>
      </c>
    </row>
    <row r="137" spans="1:7" s="96" customFormat="1" ht="11.25" customHeight="1">
      <c r="A137" s="97" t="s">
        <v>408</v>
      </c>
      <c r="B137" s="98">
        <v>1</v>
      </c>
      <c r="C137" s="98"/>
      <c r="D137" s="98">
        <f>入力表!AK12</f>
        <v>0</v>
      </c>
      <c r="E137" s="98">
        <f>COUNTIF($D$137:D137,D137)</f>
        <v>1</v>
      </c>
      <c r="F137" s="98" t="str">
        <f>D137&amp;E137</f>
        <v>01</v>
      </c>
      <c r="G137" s="99">
        <f>入力表!E12</f>
        <v>0</v>
      </c>
    </row>
    <row r="138" spans="1:7" s="96" customFormat="1" ht="11.25" customHeight="1">
      <c r="A138" s="100" t="s">
        <v>408</v>
      </c>
      <c r="B138" s="101">
        <v>2</v>
      </c>
      <c r="C138" s="101"/>
      <c r="D138" s="101">
        <f>入力表!AK13</f>
        <v>0</v>
      </c>
      <c r="E138" s="101">
        <f>COUNTIF($D$137:D138,D138)</f>
        <v>2</v>
      </c>
      <c r="F138" s="101" t="str">
        <f t="shared" ref="F138:F149" si="1">D138&amp;E138</f>
        <v>02</v>
      </c>
      <c r="G138" s="102">
        <f>入力表!E13</f>
        <v>0</v>
      </c>
    </row>
    <row r="139" spans="1:7" s="96" customFormat="1" ht="11.25" customHeight="1">
      <c r="A139" s="100" t="s">
        <v>408</v>
      </c>
      <c r="B139" s="101">
        <v>3</v>
      </c>
      <c r="C139" s="101"/>
      <c r="D139" s="101">
        <f>入力表!AK14</f>
        <v>0</v>
      </c>
      <c r="E139" s="101">
        <f>COUNTIF($D$137:D139,D139)</f>
        <v>3</v>
      </c>
      <c r="F139" s="101" t="str">
        <f t="shared" si="1"/>
        <v>03</v>
      </c>
      <c r="G139" s="102">
        <f>入力表!E14</f>
        <v>0</v>
      </c>
    </row>
    <row r="140" spans="1:7" s="96" customFormat="1" ht="11.25" customHeight="1">
      <c r="A140" s="100" t="s">
        <v>408</v>
      </c>
      <c r="B140" s="101">
        <v>4</v>
      </c>
      <c r="C140" s="101"/>
      <c r="D140" s="101">
        <f>入力表!AK15</f>
        <v>0</v>
      </c>
      <c r="E140" s="101">
        <f>COUNTIF($D$137:D140,D140)</f>
        <v>4</v>
      </c>
      <c r="F140" s="101" t="str">
        <f t="shared" si="1"/>
        <v>04</v>
      </c>
      <c r="G140" s="102">
        <f>入力表!E15</f>
        <v>0</v>
      </c>
    </row>
    <row r="141" spans="1:7" s="96" customFormat="1" ht="11.25" customHeight="1">
      <c r="A141" s="100" t="s">
        <v>408</v>
      </c>
      <c r="B141" s="101">
        <v>5</v>
      </c>
      <c r="C141" s="101"/>
      <c r="D141" s="101">
        <f>入力表!AK16</f>
        <v>0</v>
      </c>
      <c r="E141" s="101">
        <f>COUNTIF($D$137:D141,D141)</f>
        <v>5</v>
      </c>
      <c r="F141" s="101" t="str">
        <f t="shared" si="1"/>
        <v>05</v>
      </c>
      <c r="G141" s="102">
        <f>入力表!E16</f>
        <v>0</v>
      </c>
    </row>
    <row r="142" spans="1:7" s="96" customFormat="1" ht="11.25" customHeight="1">
      <c r="A142" s="100" t="s">
        <v>408</v>
      </c>
      <c r="B142" s="101">
        <v>6</v>
      </c>
      <c r="C142" s="101"/>
      <c r="D142" s="101">
        <f>入力表!AK17</f>
        <v>0</v>
      </c>
      <c r="E142" s="101">
        <f>COUNTIF($D$137:D142,D142)</f>
        <v>6</v>
      </c>
      <c r="F142" s="101" t="str">
        <f t="shared" si="1"/>
        <v>06</v>
      </c>
      <c r="G142" s="102">
        <f>入力表!E17</f>
        <v>0</v>
      </c>
    </row>
    <row r="143" spans="1:7" s="96" customFormat="1" ht="11.25" customHeight="1">
      <c r="A143" s="100" t="s">
        <v>408</v>
      </c>
      <c r="B143" s="101">
        <v>7</v>
      </c>
      <c r="C143" s="101"/>
      <c r="D143" s="101">
        <f>入力表!AK18</f>
        <v>0</v>
      </c>
      <c r="E143" s="101">
        <f>COUNTIF($D$137:D143,D143)</f>
        <v>7</v>
      </c>
      <c r="F143" s="101" t="str">
        <f t="shared" si="1"/>
        <v>07</v>
      </c>
      <c r="G143" s="102">
        <f>入力表!E18</f>
        <v>0</v>
      </c>
    </row>
    <row r="144" spans="1:7" s="96" customFormat="1" ht="11.25" customHeight="1">
      <c r="A144" s="100" t="s">
        <v>408</v>
      </c>
      <c r="B144" s="101">
        <v>8</v>
      </c>
      <c r="C144" s="101"/>
      <c r="D144" s="101">
        <f>入力表!AK19</f>
        <v>0</v>
      </c>
      <c r="E144" s="101">
        <f>COUNTIF($D$137:D144,D144)</f>
        <v>8</v>
      </c>
      <c r="F144" s="101" t="str">
        <f t="shared" si="1"/>
        <v>08</v>
      </c>
      <c r="G144" s="102">
        <f>入力表!E19</f>
        <v>0</v>
      </c>
    </row>
    <row r="145" spans="1:7" s="96" customFormat="1" ht="11.25" customHeight="1">
      <c r="A145" s="100" t="s">
        <v>408</v>
      </c>
      <c r="B145" s="101">
        <v>9</v>
      </c>
      <c r="C145" s="101"/>
      <c r="D145" s="101">
        <f>入力表!AK20</f>
        <v>0</v>
      </c>
      <c r="E145" s="101">
        <f>COUNTIF($D$137:D145,D145)</f>
        <v>9</v>
      </c>
      <c r="F145" s="101" t="str">
        <f t="shared" si="1"/>
        <v>09</v>
      </c>
      <c r="G145" s="102">
        <f>入力表!E20</f>
        <v>0</v>
      </c>
    </row>
    <row r="146" spans="1:7" s="96" customFormat="1" ht="11.25" customHeight="1">
      <c r="A146" s="100" t="s">
        <v>408</v>
      </c>
      <c r="B146" s="101">
        <v>10</v>
      </c>
      <c r="C146" s="101"/>
      <c r="D146" s="101">
        <f>入力表!AK21</f>
        <v>0</v>
      </c>
      <c r="E146" s="101">
        <f>COUNTIF($D$137:D146,D146)</f>
        <v>10</v>
      </c>
      <c r="F146" s="101" t="str">
        <f t="shared" si="1"/>
        <v>010</v>
      </c>
      <c r="G146" s="102">
        <f>入力表!E21</f>
        <v>0</v>
      </c>
    </row>
    <row r="147" spans="1:7" s="96" customFormat="1" ht="11.25" customHeight="1">
      <c r="A147" s="100" t="s">
        <v>408</v>
      </c>
      <c r="B147" s="101">
        <v>11</v>
      </c>
      <c r="C147" s="101"/>
      <c r="D147" s="101">
        <f>入力表!AK22</f>
        <v>0</v>
      </c>
      <c r="E147" s="101">
        <f>COUNTIF($D$137:D147,D147)</f>
        <v>11</v>
      </c>
      <c r="F147" s="101" t="str">
        <f t="shared" si="1"/>
        <v>011</v>
      </c>
      <c r="G147" s="102">
        <f>入力表!E22</f>
        <v>0</v>
      </c>
    </row>
    <row r="148" spans="1:7" s="96" customFormat="1" ht="11.25" customHeight="1">
      <c r="A148" s="100" t="s">
        <v>408</v>
      </c>
      <c r="B148" s="101">
        <v>12</v>
      </c>
      <c r="C148" s="101"/>
      <c r="D148" s="101">
        <f>入力表!AK23</f>
        <v>0</v>
      </c>
      <c r="E148" s="101">
        <f>COUNTIF($D$137:D148,D148)</f>
        <v>12</v>
      </c>
      <c r="F148" s="101" t="str">
        <f t="shared" si="1"/>
        <v>012</v>
      </c>
      <c r="G148" s="102">
        <f>入力表!E23</f>
        <v>0</v>
      </c>
    </row>
    <row r="149" spans="1:7" s="96" customFormat="1" ht="11.25" customHeight="1">
      <c r="A149" s="100" t="s">
        <v>408</v>
      </c>
      <c r="B149" s="101">
        <v>13</v>
      </c>
      <c r="C149" s="101"/>
      <c r="D149" s="101">
        <f>入力表!AK24</f>
        <v>0</v>
      </c>
      <c r="E149" s="101">
        <f>COUNTIF($D$137:D149,D149)</f>
        <v>13</v>
      </c>
      <c r="F149" s="101" t="str">
        <f t="shared" si="1"/>
        <v>013</v>
      </c>
      <c r="G149" s="102">
        <f>入力表!E24</f>
        <v>0</v>
      </c>
    </row>
    <row r="150" spans="1:7" s="96" customFormat="1" ht="11.25" customHeight="1">
      <c r="A150" s="100" t="s">
        <v>408</v>
      </c>
      <c r="B150" s="101">
        <v>14</v>
      </c>
      <c r="C150" s="101"/>
      <c r="D150" s="101">
        <f>入力表!AK25</f>
        <v>0</v>
      </c>
      <c r="E150" s="101">
        <f>COUNTIF($D$137:D150,D150)</f>
        <v>14</v>
      </c>
      <c r="F150" s="101" t="str">
        <f t="shared" ref="F150:F181" si="2">D150&amp;E150</f>
        <v>014</v>
      </c>
      <c r="G150" s="102">
        <f>入力表!E25</f>
        <v>0</v>
      </c>
    </row>
    <row r="151" spans="1:7" s="96" customFormat="1" ht="11.25" customHeight="1">
      <c r="A151" s="100" t="s">
        <v>408</v>
      </c>
      <c r="B151" s="101">
        <v>15</v>
      </c>
      <c r="C151" s="101"/>
      <c r="D151" s="101">
        <f>入力表!AK26</f>
        <v>0</v>
      </c>
      <c r="E151" s="101">
        <f>COUNTIF($D$137:D151,D151)</f>
        <v>15</v>
      </c>
      <c r="F151" s="101" t="str">
        <f t="shared" si="2"/>
        <v>015</v>
      </c>
      <c r="G151" s="102">
        <f>入力表!E26</f>
        <v>0</v>
      </c>
    </row>
    <row r="152" spans="1:7" s="96" customFormat="1" ht="11.25" customHeight="1">
      <c r="A152" s="100" t="s">
        <v>408</v>
      </c>
      <c r="B152" s="101">
        <v>16</v>
      </c>
      <c r="C152" s="101"/>
      <c r="D152" s="101">
        <f>入力表!AK27</f>
        <v>0</v>
      </c>
      <c r="E152" s="101">
        <f>COUNTIF($D$137:D152,D152)</f>
        <v>16</v>
      </c>
      <c r="F152" s="101" t="str">
        <f t="shared" si="2"/>
        <v>016</v>
      </c>
      <c r="G152" s="102">
        <f>入力表!E27</f>
        <v>0</v>
      </c>
    </row>
    <row r="153" spans="1:7" s="96" customFormat="1" ht="11.25" customHeight="1">
      <c r="A153" s="100" t="s">
        <v>408</v>
      </c>
      <c r="B153" s="101">
        <v>17</v>
      </c>
      <c r="C153" s="101"/>
      <c r="D153" s="101">
        <f>入力表!AK28</f>
        <v>0</v>
      </c>
      <c r="E153" s="101">
        <f>COUNTIF($D$137:D153,D153)</f>
        <v>17</v>
      </c>
      <c r="F153" s="101" t="str">
        <f t="shared" si="2"/>
        <v>017</v>
      </c>
      <c r="G153" s="102">
        <f>入力表!E28</f>
        <v>0</v>
      </c>
    </row>
    <row r="154" spans="1:7" s="96" customFormat="1" ht="11.25" customHeight="1">
      <c r="A154" s="100" t="s">
        <v>408</v>
      </c>
      <c r="B154" s="101">
        <v>18</v>
      </c>
      <c r="C154" s="101"/>
      <c r="D154" s="101">
        <f>入力表!AK29</f>
        <v>0</v>
      </c>
      <c r="E154" s="101">
        <f>COUNTIF($D$137:D154,D154)</f>
        <v>18</v>
      </c>
      <c r="F154" s="101" t="str">
        <f t="shared" si="2"/>
        <v>018</v>
      </c>
      <c r="G154" s="102">
        <f>入力表!E29</f>
        <v>0</v>
      </c>
    </row>
    <row r="155" spans="1:7" s="96" customFormat="1" ht="11.25" customHeight="1">
      <c r="A155" s="100" t="s">
        <v>408</v>
      </c>
      <c r="B155" s="101">
        <v>19</v>
      </c>
      <c r="C155" s="101"/>
      <c r="D155" s="101">
        <f>入力表!AK30</f>
        <v>0</v>
      </c>
      <c r="E155" s="101">
        <f>COUNTIF($D$137:D155,D155)</f>
        <v>19</v>
      </c>
      <c r="F155" s="101" t="str">
        <f t="shared" si="2"/>
        <v>019</v>
      </c>
      <c r="G155" s="102">
        <f>入力表!E30</f>
        <v>0</v>
      </c>
    </row>
    <row r="156" spans="1:7" s="96" customFormat="1" ht="11.25" customHeight="1">
      <c r="A156" s="100" t="s">
        <v>408</v>
      </c>
      <c r="B156" s="101">
        <v>20</v>
      </c>
      <c r="C156" s="101"/>
      <c r="D156" s="101">
        <f>入力表!AK31</f>
        <v>0</v>
      </c>
      <c r="E156" s="101">
        <f>COUNTIF($D$137:D156,D156)</f>
        <v>20</v>
      </c>
      <c r="F156" s="101" t="str">
        <f t="shared" si="2"/>
        <v>020</v>
      </c>
      <c r="G156" s="102">
        <f>入力表!E31</f>
        <v>0</v>
      </c>
    </row>
    <row r="157" spans="1:7" s="96" customFormat="1" ht="11.25" customHeight="1">
      <c r="A157" s="100" t="s">
        <v>408</v>
      </c>
      <c r="B157" s="101">
        <v>21</v>
      </c>
      <c r="C157" s="101"/>
      <c r="D157" s="101">
        <f>入力表!AK32</f>
        <v>0</v>
      </c>
      <c r="E157" s="101">
        <f>COUNTIF($D$137:D157,D157)</f>
        <v>21</v>
      </c>
      <c r="F157" s="101" t="str">
        <f t="shared" si="2"/>
        <v>021</v>
      </c>
      <c r="G157" s="102">
        <f>入力表!E32</f>
        <v>0</v>
      </c>
    </row>
    <row r="158" spans="1:7" s="96" customFormat="1" ht="11.25" customHeight="1">
      <c r="A158" s="100" t="s">
        <v>408</v>
      </c>
      <c r="B158" s="101">
        <v>22</v>
      </c>
      <c r="C158" s="101"/>
      <c r="D158" s="101">
        <f>入力表!AK33</f>
        <v>0</v>
      </c>
      <c r="E158" s="101">
        <f>COUNTIF($D$137:D158,D158)</f>
        <v>22</v>
      </c>
      <c r="F158" s="101" t="str">
        <f t="shared" si="2"/>
        <v>022</v>
      </c>
      <c r="G158" s="102">
        <f>入力表!E33</f>
        <v>0</v>
      </c>
    </row>
    <row r="159" spans="1:7" s="96" customFormat="1" ht="11.25" customHeight="1">
      <c r="A159" s="100" t="s">
        <v>408</v>
      </c>
      <c r="B159" s="101">
        <v>23</v>
      </c>
      <c r="C159" s="101"/>
      <c r="D159" s="101">
        <f>入力表!AK34</f>
        <v>0</v>
      </c>
      <c r="E159" s="101">
        <f>COUNTIF($D$137:D159,D159)</f>
        <v>23</v>
      </c>
      <c r="F159" s="101" t="str">
        <f t="shared" si="2"/>
        <v>023</v>
      </c>
      <c r="G159" s="102">
        <f>入力表!E34</f>
        <v>0</v>
      </c>
    </row>
    <row r="160" spans="1:7" s="96" customFormat="1" ht="11.25" customHeight="1">
      <c r="A160" s="100" t="s">
        <v>408</v>
      </c>
      <c r="B160" s="101">
        <v>24</v>
      </c>
      <c r="C160" s="101"/>
      <c r="D160" s="101">
        <f>入力表!AK35</f>
        <v>0</v>
      </c>
      <c r="E160" s="101">
        <f>COUNTIF($D$137:D160,D160)</f>
        <v>24</v>
      </c>
      <c r="F160" s="101" t="str">
        <f t="shared" si="2"/>
        <v>024</v>
      </c>
      <c r="G160" s="102">
        <f>入力表!E35</f>
        <v>0</v>
      </c>
    </row>
    <row r="161" spans="1:7" s="96" customFormat="1" ht="11.25" customHeight="1">
      <c r="A161" s="100" t="s">
        <v>408</v>
      </c>
      <c r="B161" s="101">
        <v>25</v>
      </c>
      <c r="C161" s="101"/>
      <c r="D161" s="101">
        <f>入力表!AK36</f>
        <v>0</v>
      </c>
      <c r="E161" s="101">
        <f>COUNTIF($D$137:D161,D161)</f>
        <v>25</v>
      </c>
      <c r="F161" s="101" t="str">
        <f t="shared" si="2"/>
        <v>025</v>
      </c>
      <c r="G161" s="102">
        <f>入力表!E36</f>
        <v>0</v>
      </c>
    </row>
    <row r="162" spans="1:7" s="96" customFormat="1" ht="11.25" customHeight="1">
      <c r="A162" s="100" t="s">
        <v>408</v>
      </c>
      <c r="B162" s="101">
        <v>26</v>
      </c>
      <c r="C162" s="101"/>
      <c r="D162" s="101">
        <f>入力表!AK37</f>
        <v>0</v>
      </c>
      <c r="E162" s="101">
        <f>COUNTIF($D$137:D162,D162)</f>
        <v>26</v>
      </c>
      <c r="F162" s="101" t="str">
        <f t="shared" si="2"/>
        <v>026</v>
      </c>
      <c r="G162" s="102">
        <f>入力表!E37</f>
        <v>0</v>
      </c>
    </row>
    <row r="163" spans="1:7" s="96" customFormat="1" ht="11.25" customHeight="1">
      <c r="A163" s="100" t="s">
        <v>408</v>
      </c>
      <c r="B163" s="101">
        <v>27</v>
      </c>
      <c r="C163" s="101"/>
      <c r="D163" s="101">
        <f>入力表!AK38</f>
        <v>0</v>
      </c>
      <c r="E163" s="101">
        <f>COUNTIF($D$137:D163,D163)</f>
        <v>27</v>
      </c>
      <c r="F163" s="101" t="str">
        <f t="shared" si="2"/>
        <v>027</v>
      </c>
      <c r="G163" s="102">
        <f>入力表!E38</f>
        <v>0</v>
      </c>
    </row>
    <row r="164" spans="1:7" s="96" customFormat="1" ht="11.25" customHeight="1">
      <c r="A164" s="100" t="s">
        <v>408</v>
      </c>
      <c r="B164" s="101">
        <v>28</v>
      </c>
      <c r="C164" s="101"/>
      <c r="D164" s="101">
        <f>入力表!AK39</f>
        <v>0</v>
      </c>
      <c r="E164" s="101">
        <f>COUNTIF($D$137:D164,D164)</f>
        <v>28</v>
      </c>
      <c r="F164" s="101" t="str">
        <f t="shared" si="2"/>
        <v>028</v>
      </c>
      <c r="G164" s="102">
        <f>入力表!E39</f>
        <v>0</v>
      </c>
    </row>
    <row r="165" spans="1:7" s="96" customFormat="1" ht="11.25" customHeight="1">
      <c r="A165" s="100" t="s">
        <v>408</v>
      </c>
      <c r="B165" s="101">
        <v>29</v>
      </c>
      <c r="C165" s="101"/>
      <c r="D165" s="101">
        <f>入力表!AK40</f>
        <v>0</v>
      </c>
      <c r="E165" s="101">
        <f>COUNTIF($D$137:D165,D165)</f>
        <v>29</v>
      </c>
      <c r="F165" s="101" t="str">
        <f t="shared" si="2"/>
        <v>029</v>
      </c>
      <c r="G165" s="102">
        <f>入力表!E40</f>
        <v>0</v>
      </c>
    </row>
    <row r="166" spans="1:7" s="96" customFormat="1" ht="11.25" customHeight="1">
      <c r="A166" s="100" t="s">
        <v>408</v>
      </c>
      <c r="B166" s="101">
        <v>30</v>
      </c>
      <c r="C166" s="101"/>
      <c r="D166" s="101">
        <f>入力表!AK41</f>
        <v>0</v>
      </c>
      <c r="E166" s="101">
        <f>COUNTIF($D$137:D166,D166)</f>
        <v>30</v>
      </c>
      <c r="F166" s="101" t="str">
        <f t="shared" si="2"/>
        <v>030</v>
      </c>
      <c r="G166" s="102">
        <f>入力表!E41</f>
        <v>0</v>
      </c>
    </row>
    <row r="167" spans="1:7" s="96" customFormat="1" ht="11.25" customHeight="1">
      <c r="A167" s="100" t="s">
        <v>408</v>
      </c>
      <c r="B167" s="101">
        <v>31</v>
      </c>
      <c r="C167" s="101"/>
      <c r="D167" s="101">
        <f>入力表!AK42</f>
        <v>0</v>
      </c>
      <c r="E167" s="101">
        <f>COUNTIF($D$137:D167,D167)</f>
        <v>31</v>
      </c>
      <c r="F167" s="101" t="str">
        <f t="shared" si="2"/>
        <v>031</v>
      </c>
      <c r="G167" s="102">
        <f>入力表!E42</f>
        <v>0</v>
      </c>
    </row>
    <row r="168" spans="1:7" s="96" customFormat="1" ht="11.25" customHeight="1">
      <c r="A168" s="100" t="s">
        <v>408</v>
      </c>
      <c r="B168" s="101">
        <v>32</v>
      </c>
      <c r="C168" s="101"/>
      <c r="D168" s="101">
        <f>入力表!AK43</f>
        <v>0</v>
      </c>
      <c r="E168" s="101">
        <f>COUNTIF($D$137:D168,D168)</f>
        <v>32</v>
      </c>
      <c r="F168" s="101" t="str">
        <f t="shared" si="2"/>
        <v>032</v>
      </c>
      <c r="G168" s="102">
        <f>入力表!E43</f>
        <v>0</v>
      </c>
    </row>
    <row r="169" spans="1:7" s="96" customFormat="1" ht="11.25" customHeight="1">
      <c r="A169" s="100" t="s">
        <v>408</v>
      </c>
      <c r="B169" s="101">
        <v>33</v>
      </c>
      <c r="C169" s="101"/>
      <c r="D169" s="101">
        <f>入力表!AK44</f>
        <v>0</v>
      </c>
      <c r="E169" s="101">
        <f>COUNTIF($D$137:D169,D169)</f>
        <v>33</v>
      </c>
      <c r="F169" s="101" t="str">
        <f t="shared" si="2"/>
        <v>033</v>
      </c>
      <c r="G169" s="102">
        <f>入力表!E44</f>
        <v>0</v>
      </c>
    </row>
    <row r="170" spans="1:7" s="96" customFormat="1" ht="11.25" customHeight="1">
      <c r="A170" s="100" t="s">
        <v>408</v>
      </c>
      <c r="B170" s="101">
        <v>34</v>
      </c>
      <c r="C170" s="101"/>
      <c r="D170" s="101">
        <f>入力表!AK45</f>
        <v>0</v>
      </c>
      <c r="E170" s="101">
        <f>COUNTIF($D$137:D170,D170)</f>
        <v>34</v>
      </c>
      <c r="F170" s="101" t="str">
        <f t="shared" si="2"/>
        <v>034</v>
      </c>
      <c r="G170" s="102">
        <f>入力表!E45</f>
        <v>0</v>
      </c>
    </row>
    <row r="171" spans="1:7" s="96" customFormat="1" ht="11.25" customHeight="1">
      <c r="A171" s="100" t="s">
        <v>408</v>
      </c>
      <c r="B171" s="101">
        <v>35</v>
      </c>
      <c r="C171" s="101"/>
      <c r="D171" s="101">
        <f>入力表!AK46</f>
        <v>0</v>
      </c>
      <c r="E171" s="101">
        <f>COUNTIF($D$137:D171,D171)</f>
        <v>35</v>
      </c>
      <c r="F171" s="101" t="str">
        <f t="shared" si="2"/>
        <v>035</v>
      </c>
      <c r="G171" s="102">
        <f>入力表!E46</f>
        <v>0</v>
      </c>
    </row>
    <row r="172" spans="1:7" s="96" customFormat="1" ht="11.25" customHeight="1">
      <c r="A172" s="100" t="s">
        <v>408</v>
      </c>
      <c r="B172" s="101">
        <v>36</v>
      </c>
      <c r="C172" s="101"/>
      <c r="D172" s="101">
        <f>入力表!AK47</f>
        <v>0</v>
      </c>
      <c r="E172" s="101">
        <f>COUNTIF($D$137:D172,D172)</f>
        <v>36</v>
      </c>
      <c r="F172" s="101" t="str">
        <f t="shared" si="2"/>
        <v>036</v>
      </c>
      <c r="G172" s="102">
        <f>入力表!E47</f>
        <v>0</v>
      </c>
    </row>
    <row r="173" spans="1:7" s="96" customFormat="1" ht="11.25" customHeight="1">
      <c r="A173" s="100" t="s">
        <v>408</v>
      </c>
      <c r="B173" s="101">
        <v>37</v>
      </c>
      <c r="C173" s="101"/>
      <c r="D173" s="101">
        <f>入力表!AK48</f>
        <v>0</v>
      </c>
      <c r="E173" s="101">
        <f>COUNTIF($D$137:D173,D173)</f>
        <v>37</v>
      </c>
      <c r="F173" s="101" t="str">
        <f t="shared" si="2"/>
        <v>037</v>
      </c>
      <c r="G173" s="102">
        <f>入力表!E48</f>
        <v>0</v>
      </c>
    </row>
    <row r="174" spans="1:7" s="96" customFormat="1" ht="11.25" customHeight="1">
      <c r="A174" s="100" t="s">
        <v>408</v>
      </c>
      <c r="B174" s="101">
        <v>38</v>
      </c>
      <c r="C174" s="101"/>
      <c r="D174" s="101">
        <f>入力表!AK49</f>
        <v>0</v>
      </c>
      <c r="E174" s="101">
        <f>COUNTIF($D$137:D174,D174)</f>
        <v>38</v>
      </c>
      <c r="F174" s="101" t="str">
        <f t="shared" si="2"/>
        <v>038</v>
      </c>
      <c r="G174" s="102">
        <f>入力表!E49</f>
        <v>0</v>
      </c>
    </row>
    <row r="175" spans="1:7" s="96" customFormat="1" ht="11.25" customHeight="1">
      <c r="A175" s="100" t="s">
        <v>408</v>
      </c>
      <c r="B175" s="101">
        <v>39</v>
      </c>
      <c r="C175" s="101"/>
      <c r="D175" s="101">
        <f>入力表!AK50</f>
        <v>0</v>
      </c>
      <c r="E175" s="101">
        <f>COUNTIF($D$137:D175,D175)</f>
        <v>39</v>
      </c>
      <c r="F175" s="101" t="str">
        <f t="shared" si="2"/>
        <v>039</v>
      </c>
      <c r="G175" s="102">
        <f>入力表!E50</f>
        <v>0</v>
      </c>
    </row>
    <row r="176" spans="1:7" s="96" customFormat="1" ht="11.25" customHeight="1">
      <c r="A176" s="100" t="s">
        <v>408</v>
      </c>
      <c r="B176" s="101">
        <v>40</v>
      </c>
      <c r="C176" s="101"/>
      <c r="D176" s="101">
        <f>入力表!AK51</f>
        <v>0</v>
      </c>
      <c r="E176" s="101">
        <f>COUNTIF($D$137:D176,D176)</f>
        <v>40</v>
      </c>
      <c r="F176" s="101" t="str">
        <f t="shared" si="2"/>
        <v>040</v>
      </c>
      <c r="G176" s="102">
        <f>入力表!E51</f>
        <v>0</v>
      </c>
    </row>
    <row r="177" spans="1:7" s="96" customFormat="1" ht="11.25" customHeight="1">
      <c r="A177" s="100" t="s">
        <v>408</v>
      </c>
      <c r="B177" s="101">
        <v>41</v>
      </c>
      <c r="C177" s="101"/>
      <c r="D177" s="101">
        <f>入力表!AK52</f>
        <v>0</v>
      </c>
      <c r="E177" s="101">
        <f>COUNTIF($D$137:D177,D177)</f>
        <v>41</v>
      </c>
      <c r="F177" s="101" t="str">
        <f t="shared" si="2"/>
        <v>041</v>
      </c>
      <c r="G177" s="102">
        <f>入力表!E52</f>
        <v>0</v>
      </c>
    </row>
    <row r="178" spans="1:7" s="96" customFormat="1" ht="11.25" customHeight="1">
      <c r="A178" s="100" t="s">
        <v>408</v>
      </c>
      <c r="B178" s="101">
        <v>42</v>
      </c>
      <c r="C178" s="101"/>
      <c r="D178" s="101">
        <f>入力表!AK53</f>
        <v>0</v>
      </c>
      <c r="E178" s="101">
        <f>COUNTIF($D$137:D178,D178)</f>
        <v>42</v>
      </c>
      <c r="F178" s="101" t="str">
        <f t="shared" si="2"/>
        <v>042</v>
      </c>
      <c r="G178" s="102">
        <f>入力表!E53</f>
        <v>0</v>
      </c>
    </row>
    <row r="179" spans="1:7" s="96" customFormat="1" ht="11.25" customHeight="1">
      <c r="A179" s="100" t="s">
        <v>408</v>
      </c>
      <c r="B179" s="101">
        <v>43</v>
      </c>
      <c r="C179" s="101"/>
      <c r="D179" s="101">
        <f>入力表!AK54</f>
        <v>0</v>
      </c>
      <c r="E179" s="101">
        <f>COUNTIF($D$137:D179,D179)</f>
        <v>43</v>
      </c>
      <c r="F179" s="101" t="str">
        <f t="shared" si="2"/>
        <v>043</v>
      </c>
      <c r="G179" s="102">
        <f>入力表!E54</f>
        <v>0</v>
      </c>
    </row>
    <row r="180" spans="1:7" s="96" customFormat="1" ht="11.25" customHeight="1">
      <c r="A180" s="100" t="s">
        <v>408</v>
      </c>
      <c r="B180" s="101">
        <v>44</v>
      </c>
      <c r="C180" s="101"/>
      <c r="D180" s="101">
        <f>入力表!AK55</f>
        <v>0</v>
      </c>
      <c r="E180" s="101">
        <f>COUNTIF($D$137:D180,D180)</f>
        <v>44</v>
      </c>
      <c r="F180" s="101" t="str">
        <f t="shared" si="2"/>
        <v>044</v>
      </c>
      <c r="G180" s="102">
        <f>入力表!E55</f>
        <v>0</v>
      </c>
    </row>
    <row r="181" spans="1:7" s="96" customFormat="1" ht="11.25" customHeight="1">
      <c r="A181" s="103" t="s">
        <v>408</v>
      </c>
      <c r="B181" s="104">
        <v>45</v>
      </c>
      <c r="C181" s="104"/>
      <c r="D181" s="104">
        <f>入力表!AK56</f>
        <v>0</v>
      </c>
      <c r="E181" s="104">
        <f>COUNTIF($D$137:D181,D181)</f>
        <v>45</v>
      </c>
      <c r="F181" s="104" t="str">
        <f t="shared" si="2"/>
        <v>045</v>
      </c>
      <c r="G181" s="105">
        <f>入力表!E56</f>
        <v>0</v>
      </c>
    </row>
    <row r="182" spans="1:7" s="96" customFormat="1" ht="11.25" customHeight="1">
      <c r="A182" s="97" t="s">
        <v>409</v>
      </c>
      <c r="B182" s="98">
        <v>1</v>
      </c>
      <c r="C182" s="98"/>
      <c r="D182" s="98">
        <f>入力表!AL12</f>
        <v>0</v>
      </c>
      <c r="E182" s="98">
        <f>COUNTIF($D$182:D182,D182)</f>
        <v>1</v>
      </c>
      <c r="F182" s="98" t="str">
        <f t="shared" ref="F182:F213" si="3">D182&amp;E182</f>
        <v>01</v>
      </c>
      <c r="G182" s="99">
        <f>入力表!E12</f>
        <v>0</v>
      </c>
    </row>
    <row r="183" spans="1:7" s="96" customFormat="1" ht="11.25" customHeight="1">
      <c r="A183" s="100" t="s">
        <v>409</v>
      </c>
      <c r="B183" s="101">
        <v>2</v>
      </c>
      <c r="C183" s="101"/>
      <c r="D183" s="101">
        <f>入力表!AL13</f>
        <v>0</v>
      </c>
      <c r="E183" s="101">
        <f>COUNTIF($D$182:D183,D183)</f>
        <v>2</v>
      </c>
      <c r="F183" s="101" t="str">
        <f t="shared" si="3"/>
        <v>02</v>
      </c>
      <c r="G183" s="102">
        <f>入力表!E13</f>
        <v>0</v>
      </c>
    </row>
    <row r="184" spans="1:7" s="96" customFormat="1" ht="11.25" customHeight="1">
      <c r="A184" s="100" t="s">
        <v>409</v>
      </c>
      <c r="B184" s="101">
        <v>3</v>
      </c>
      <c r="C184" s="101"/>
      <c r="D184" s="101">
        <f>入力表!AL14</f>
        <v>0</v>
      </c>
      <c r="E184" s="101">
        <f>COUNTIF($D$182:D184,D184)</f>
        <v>3</v>
      </c>
      <c r="F184" s="101" t="str">
        <f t="shared" si="3"/>
        <v>03</v>
      </c>
      <c r="G184" s="102">
        <f>入力表!E14</f>
        <v>0</v>
      </c>
    </row>
    <row r="185" spans="1:7" s="96" customFormat="1" ht="11.25" customHeight="1">
      <c r="A185" s="100" t="s">
        <v>409</v>
      </c>
      <c r="B185" s="101">
        <v>4</v>
      </c>
      <c r="C185" s="101"/>
      <c r="D185" s="101">
        <f>入力表!AL15</f>
        <v>0</v>
      </c>
      <c r="E185" s="101">
        <f>COUNTIF($D$182:D185,D185)</f>
        <v>4</v>
      </c>
      <c r="F185" s="101" t="str">
        <f t="shared" si="3"/>
        <v>04</v>
      </c>
      <c r="G185" s="102">
        <f>入力表!E15</f>
        <v>0</v>
      </c>
    </row>
    <row r="186" spans="1:7" s="96" customFormat="1" ht="11.25" customHeight="1">
      <c r="A186" s="100" t="s">
        <v>409</v>
      </c>
      <c r="B186" s="101">
        <v>5</v>
      </c>
      <c r="C186" s="101"/>
      <c r="D186" s="101">
        <f>入力表!AL16</f>
        <v>0</v>
      </c>
      <c r="E186" s="101">
        <f>COUNTIF($D$182:D186,D186)</f>
        <v>5</v>
      </c>
      <c r="F186" s="101" t="str">
        <f t="shared" si="3"/>
        <v>05</v>
      </c>
      <c r="G186" s="102">
        <f>入力表!E16</f>
        <v>0</v>
      </c>
    </row>
    <row r="187" spans="1:7" s="96" customFormat="1" ht="11.25" customHeight="1">
      <c r="A187" s="100" t="s">
        <v>409</v>
      </c>
      <c r="B187" s="101">
        <v>6</v>
      </c>
      <c r="C187" s="101"/>
      <c r="D187" s="101">
        <f>入力表!AL17</f>
        <v>0</v>
      </c>
      <c r="E187" s="101">
        <f>COUNTIF($D$182:D187,D187)</f>
        <v>6</v>
      </c>
      <c r="F187" s="101" t="str">
        <f t="shared" si="3"/>
        <v>06</v>
      </c>
      <c r="G187" s="102">
        <f>入力表!E17</f>
        <v>0</v>
      </c>
    </row>
    <row r="188" spans="1:7" s="96" customFormat="1" ht="11.25" customHeight="1">
      <c r="A188" s="100" t="s">
        <v>409</v>
      </c>
      <c r="B188" s="101">
        <v>7</v>
      </c>
      <c r="C188" s="101"/>
      <c r="D188" s="101">
        <f>入力表!AL18</f>
        <v>0</v>
      </c>
      <c r="E188" s="101">
        <f>COUNTIF($D$182:D188,D188)</f>
        <v>7</v>
      </c>
      <c r="F188" s="101" t="str">
        <f t="shared" si="3"/>
        <v>07</v>
      </c>
      <c r="G188" s="102">
        <f>入力表!E18</f>
        <v>0</v>
      </c>
    </row>
    <row r="189" spans="1:7" s="96" customFormat="1" ht="11.25" customHeight="1">
      <c r="A189" s="100" t="s">
        <v>409</v>
      </c>
      <c r="B189" s="101">
        <v>8</v>
      </c>
      <c r="C189" s="101"/>
      <c r="D189" s="101">
        <f>入力表!AL19</f>
        <v>0</v>
      </c>
      <c r="E189" s="101">
        <f>COUNTIF($D$182:D189,D189)</f>
        <v>8</v>
      </c>
      <c r="F189" s="101" t="str">
        <f t="shared" si="3"/>
        <v>08</v>
      </c>
      <c r="G189" s="102">
        <f>入力表!E19</f>
        <v>0</v>
      </c>
    </row>
    <row r="190" spans="1:7" s="96" customFormat="1" ht="11.25" customHeight="1">
      <c r="A190" s="100" t="s">
        <v>409</v>
      </c>
      <c r="B190" s="101">
        <v>9</v>
      </c>
      <c r="C190" s="101"/>
      <c r="D190" s="101">
        <f>入力表!AL20</f>
        <v>0</v>
      </c>
      <c r="E190" s="101">
        <f>COUNTIF($D$182:D190,D190)</f>
        <v>9</v>
      </c>
      <c r="F190" s="101" t="str">
        <f t="shared" si="3"/>
        <v>09</v>
      </c>
      <c r="G190" s="102">
        <f>入力表!E20</f>
        <v>0</v>
      </c>
    </row>
    <row r="191" spans="1:7" s="96" customFormat="1" ht="11.25" customHeight="1">
      <c r="A191" s="100" t="s">
        <v>409</v>
      </c>
      <c r="B191" s="101">
        <v>10</v>
      </c>
      <c r="C191" s="101"/>
      <c r="D191" s="101">
        <f>入力表!AL21</f>
        <v>0</v>
      </c>
      <c r="E191" s="101">
        <f>COUNTIF($D$182:D191,D191)</f>
        <v>10</v>
      </c>
      <c r="F191" s="101" t="str">
        <f t="shared" si="3"/>
        <v>010</v>
      </c>
      <c r="G191" s="102">
        <f>入力表!E21</f>
        <v>0</v>
      </c>
    </row>
    <row r="192" spans="1:7" s="96" customFormat="1" ht="11.25" customHeight="1">
      <c r="A192" s="100" t="s">
        <v>409</v>
      </c>
      <c r="B192" s="101">
        <v>11</v>
      </c>
      <c r="C192" s="101"/>
      <c r="D192" s="101">
        <f>入力表!AL22</f>
        <v>0</v>
      </c>
      <c r="E192" s="101">
        <f>COUNTIF($D$182:D192,D192)</f>
        <v>11</v>
      </c>
      <c r="F192" s="101" t="str">
        <f t="shared" si="3"/>
        <v>011</v>
      </c>
      <c r="G192" s="102">
        <f>入力表!E22</f>
        <v>0</v>
      </c>
    </row>
    <row r="193" spans="1:7" s="96" customFormat="1" ht="11.25" customHeight="1">
      <c r="A193" s="100" t="s">
        <v>409</v>
      </c>
      <c r="B193" s="101">
        <v>12</v>
      </c>
      <c r="C193" s="101"/>
      <c r="D193" s="101">
        <f>入力表!AL23</f>
        <v>0</v>
      </c>
      <c r="E193" s="101">
        <f>COUNTIF($D$182:D193,D193)</f>
        <v>12</v>
      </c>
      <c r="F193" s="101" t="str">
        <f t="shared" si="3"/>
        <v>012</v>
      </c>
      <c r="G193" s="102">
        <f>入力表!E23</f>
        <v>0</v>
      </c>
    </row>
    <row r="194" spans="1:7" s="96" customFormat="1" ht="11.25" customHeight="1">
      <c r="A194" s="100" t="s">
        <v>409</v>
      </c>
      <c r="B194" s="101">
        <v>13</v>
      </c>
      <c r="C194" s="101"/>
      <c r="D194" s="101">
        <f>入力表!AL24</f>
        <v>0</v>
      </c>
      <c r="E194" s="101">
        <f>COUNTIF($D$182:D194,D194)</f>
        <v>13</v>
      </c>
      <c r="F194" s="101" t="str">
        <f t="shared" si="3"/>
        <v>013</v>
      </c>
      <c r="G194" s="102">
        <f>入力表!E24</f>
        <v>0</v>
      </c>
    </row>
    <row r="195" spans="1:7" s="96" customFormat="1" ht="11.25" customHeight="1">
      <c r="A195" s="100" t="s">
        <v>409</v>
      </c>
      <c r="B195" s="101">
        <v>14</v>
      </c>
      <c r="C195" s="101"/>
      <c r="D195" s="101">
        <f>入力表!AL25</f>
        <v>0</v>
      </c>
      <c r="E195" s="101">
        <f>COUNTIF($D$182:D195,D195)</f>
        <v>14</v>
      </c>
      <c r="F195" s="101" t="str">
        <f t="shared" si="3"/>
        <v>014</v>
      </c>
      <c r="G195" s="102">
        <f>入力表!E25</f>
        <v>0</v>
      </c>
    </row>
    <row r="196" spans="1:7" s="96" customFormat="1" ht="11.25" customHeight="1">
      <c r="A196" s="100" t="s">
        <v>409</v>
      </c>
      <c r="B196" s="101">
        <v>15</v>
      </c>
      <c r="C196" s="101"/>
      <c r="D196" s="101">
        <f>入力表!AL26</f>
        <v>0</v>
      </c>
      <c r="E196" s="101">
        <f>COUNTIF($D$182:D196,D196)</f>
        <v>15</v>
      </c>
      <c r="F196" s="101" t="str">
        <f t="shared" si="3"/>
        <v>015</v>
      </c>
      <c r="G196" s="102">
        <f>入力表!E26</f>
        <v>0</v>
      </c>
    </row>
    <row r="197" spans="1:7" s="96" customFormat="1" ht="11.25" customHeight="1">
      <c r="A197" s="100" t="s">
        <v>409</v>
      </c>
      <c r="B197" s="101">
        <v>16</v>
      </c>
      <c r="C197" s="101"/>
      <c r="D197" s="101">
        <f>入力表!AL27</f>
        <v>0</v>
      </c>
      <c r="E197" s="101">
        <f>COUNTIF($D$182:D197,D197)</f>
        <v>16</v>
      </c>
      <c r="F197" s="101" t="str">
        <f t="shared" si="3"/>
        <v>016</v>
      </c>
      <c r="G197" s="102">
        <f>入力表!E27</f>
        <v>0</v>
      </c>
    </row>
    <row r="198" spans="1:7" s="96" customFormat="1" ht="11.25" customHeight="1">
      <c r="A198" s="100" t="s">
        <v>409</v>
      </c>
      <c r="B198" s="101">
        <v>17</v>
      </c>
      <c r="C198" s="101"/>
      <c r="D198" s="101">
        <f>入力表!AL28</f>
        <v>0</v>
      </c>
      <c r="E198" s="101">
        <f>COUNTIF($D$182:D198,D198)</f>
        <v>17</v>
      </c>
      <c r="F198" s="101" t="str">
        <f t="shared" si="3"/>
        <v>017</v>
      </c>
      <c r="G198" s="102">
        <f>入力表!E28</f>
        <v>0</v>
      </c>
    </row>
    <row r="199" spans="1:7" s="96" customFormat="1" ht="11.25" customHeight="1">
      <c r="A199" s="100" t="s">
        <v>409</v>
      </c>
      <c r="B199" s="101">
        <v>18</v>
      </c>
      <c r="C199" s="101"/>
      <c r="D199" s="101">
        <f>入力表!AL29</f>
        <v>0</v>
      </c>
      <c r="E199" s="101">
        <f>COUNTIF($D$182:D199,D199)</f>
        <v>18</v>
      </c>
      <c r="F199" s="101" t="str">
        <f t="shared" si="3"/>
        <v>018</v>
      </c>
      <c r="G199" s="102">
        <f>入力表!E29</f>
        <v>0</v>
      </c>
    </row>
    <row r="200" spans="1:7" s="96" customFormat="1" ht="11.25" customHeight="1">
      <c r="A200" s="100" t="s">
        <v>409</v>
      </c>
      <c r="B200" s="101">
        <v>19</v>
      </c>
      <c r="C200" s="101"/>
      <c r="D200" s="101">
        <f>入力表!AL30</f>
        <v>0</v>
      </c>
      <c r="E200" s="101">
        <f>COUNTIF($D$182:D200,D200)</f>
        <v>19</v>
      </c>
      <c r="F200" s="101" t="str">
        <f t="shared" si="3"/>
        <v>019</v>
      </c>
      <c r="G200" s="102">
        <f>入力表!E30</f>
        <v>0</v>
      </c>
    </row>
    <row r="201" spans="1:7" s="96" customFormat="1" ht="11.25" customHeight="1">
      <c r="A201" s="100" t="s">
        <v>409</v>
      </c>
      <c r="B201" s="101">
        <v>20</v>
      </c>
      <c r="C201" s="101"/>
      <c r="D201" s="101">
        <f>入力表!AL31</f>
        <v>0</v>
      </c>
      <c r="E201" s="101">
        <f>COUNTIF($D$182:D201,D201)</f>
        <v>20</v>
      </c>
      <c r="F201" s="101" t="str">
        <f t="shared" si="3"/>
        <v>020</v>
      </c>
      <c r="G201" s="102">
        <f>入力表!E31</f>
        <v>0</v>
      </c>
    </row>
    <row r="202" spans="1:7" s="96" customFormat="1" ht="11.25" customHeight="1">
      <c r="A202" s="100" t="s">
        <v>409</v>
      </c>
      <c r="B202" s="101">
        <v>21</v>
      </c>
      <c r="C202" s="101"/>
      <c r="D202" s="101">
        <f>入力表!AL32</f>
        <v>0</v>
      </c>
      <c r="E202" s="101">
        <f>COUNTIF($D$182:D202,D202)</f>
        <v>21</v>
      </c>
      <c r="F202" s="101" t="str">
        <f t="shared" si="3"/>
        <v>021</v>
      </c>
      <c r="G202" s="102">
        <f>入力表!E32</f>
        <v>0</v>
      </c>
    </row>
    <row r="203" spans="1:7" s="96" customFormat="1" ht="11.25" customHeight="1">
      <c r="A203" s="100" t="s">
        <v>409</v>
      </c>
      <c r="B203" s="101">
        <v>22</v>
      </c>
      <c r="C203" s="101"/>
      <c r="D203" s="101">
        <f>入力表!AL33</f>
        <v>0</v>
      </c>
      <c r="E203" s="101">
        <f>COUNTIF($D$182:D203,D203)</f>
        <v>22</v>
      </c>
      <c r="F203" s="101" t="str">
        <f t="shared" si="3"/>
        <v>022</v>
      </c>
      <c r="G203" s="102">
        <f>入力表!E33</f>
        <v>0</v>
      </c>
    </row>
    <row r="204" spans="1:7" s="96" customFormat="1" ht="11.25" customHeight="1">
      <c r="A204" s="100" t="s">
        <v>409</v>
      </c>
      <c r="B204" s="101">
        <v>23</v>
      </c>
      <c r="C204" s="101"/>
      <c r="D204" s="101">
        <f>入力表!AL34</f>
        <v>0</v>
      </c>
      <c r="E204" s="101">
        <f>COUNTIF($D$182:D204,D204)</f>
        <v>23</v>
      </c>
      <c r="F204" s="101" t="str">
        <f t="shared" si="3"/>
        <v>023</v>
      </c>
      <c r="G204" s="102">
        <f>入力表!E34</f>
        <v>0</v>
      </c>
    </row>
    <row r="205" spans="1:7" s="96" customFormat="1" ht="11.25" customHeight="1">
      <c r="A205" s="100" t="s">
        <v>409</v>
      </c>
      <c r="B205" s="101">
        <v>24</v>
      </c>
      <c r="C205" s="101"/>
      <c r="D205" s="101">
        <f>入力表!AL35</f>
        <v>0</v>
      </c>
      <c r="E205" s="101">
        <f>COUNTIF($D$182:D205,D205)</f>
        <v>24</v>
      </c>
      <c r="F205" s="101" t="str">
        <f t="shared" si="3"/>
        <v>024</v>
      </c>
      <c r="G205" s="102">
        <f>入力表!E35</f>
        <v>0</v>
      </c>
    </row>
    <row r="206" spans="1:7" s="96" customFormat="1" ht="11.25" customHeight="1">
      <c r="A206" s="100" t="s">
        <v>409</v>
      </c>
      <c r="B206" s="101">
        <v>25</v>
      </c>
      <c r="C206" s="101"/>
      <c r="D206" s="101">
        <f>入力表!AL36</f>
        <v>0</v>
      </c>
      <c r="E206" s="101">
        <f>COUNTIF($D$182:D206,D206)</f>
        <v>25</v>
      </c>
      <c r="F206" s="101" t="str">
        <f t="shared" si="3"/>
        <v>025</v>
      </c>
      <c r="G206" s="102">
        <f>入力表!E36</f>
        <v>0</v>
      </c>
    </row>
    <row r="207" spans="1:7" s="96" customFormat="1" ht="11.25" customHeight="1">
      <c r="A207" s="100" t="s">
        <v>409</v>
      </c>
      <c r="B207" s="101">
        <v>26</v>
      </c>
      <c r="C207" s="101"/>
      <c r="D207" s="101">
        <f>入力表!AL37</f>
        <v>0</v>
      </c>
      <c r="E207" s="101">
        <f>COUNTIF($D$182:D207,D207)</f>
        <v>26</v>
      </c>
      <c r="F207" s="101" t="str">
        <f t="shared" si="3"/>
        <v>026</v>
      </c>
      <c r="G207" s="102">
        <f>入力表!E37</f>
        <v>0</v>
      </c>
    </row>
    <row r="208" spans="1:7" s="96" customFormat="1" ht="11.25" customHeight="1">
      <c r="A208" s="100" t="s">
        <v>409</v>
      </c>
      <c r="B208" s="101">
        <v>27</v>
      </c>
      <c r="C208" s="101"/>
      <c r="D208" s="101">
        <f>入力表!AL38</f>
        <v>0</v>
      </c>
      <c r="E208" s="101">
        <f>COUNTIF($D$182:D208,D208)</f>
        <v>27</v>
      </c>
      <c r="F208" s="101" t="str">
        <f t="shared" si="3"/>
        <v>027</v>
      </c>
      <c r="G208" s="102">
        <f>入力表!E38</f>
        <v>0</v>
      </c>
    </row>
    <row r="209" spans="1:7" s="96" customFormat="1" ht="11.25" customHeight="1">
      <c r="A209" s="100" t="s">
        <v>409</v>
      </c>
      <c r="B209" s="101">
        <v>28</v>
      </c>
      <c r="C209" s="101"/>
      <c r="D209" s="101">
        <f>入力表!AL39</f>
        <v>0</v>
      </c>
      <c r="E209" s="101">
        <f>COUNTIF($D$182:D209,D209)</f>
        <v>28</v>
      </c>
      <c r="F209" s="101" t="str">
        <f t="shared" si="3"/>
        <v>028</v>
      </c>
      <c r="G209" s="102">
        <f>入力表!E39</f>
        <v>0</v>
      </c>
    </row>
    <row r="210" spans="1:7" s="96" customFormat="1" ht="11.25" customHeight="1">
      <c r="A210" s="100" t="s">
        <v>409</v>
      </c>
      <c r="B210" s="101">
        <v>29</v>
      </c>
      <c r="C210" s="101"/>
      <c r="D210" s="101">
        <f>入力表!AL40</f>
        <v>0</v>
      </c>
      <c r="E210" s="101">
        <f>COUNTIF($D$182:D210,D210)</f>
        <v>29</v>
      </c>
      <c r="F210" s="101" t="str">
        <f t="shared" si="3"/>
        <v>029</v>
      </c>
      <c r="G210" s="102">
        <f>入力表!E40</f>
        <v>0</v>
      </c>
    </row>
    <row r="211" spans="1:7" s="96" customFormat="1" ht="11.25" customHeight="1">
      <c r="A211" s="100" t="s">
        <v>409</v>
      </c>
      <c r="B211" s="101">
        <v>30</v>
      </c>
      <c r="C211" s="101"/>
      <c r="D211" s="101">
        <f>入力表!AL41</f>
        <v>0</v>
      </c>
      <c r="E211" s="101">
        <f>COUNTIF($D$182:D211,D211)</f>
        <v>30</v>
      </c>
      <c r="F211" s="101" t="str">
        <f t="shared" si="3"/>
        <v>030</v>
      </c>
      <c r="G211" s="102">
        <f>入力表!E41</f>
        <v>0</v>
      </c>
    </row>
    <row r="212" spans="1:7" s="96" customFormat="1" ht="11.25" customHeight="1">
      <c r="A212" s="100" t="s">
        <v>409</v>
      </c>
      <c r="B212" s="101">
        <v>31</v>
      </c>
      <c r="C212" s="101"/>
      <c r="D212" s="101">
        <f>入力表!AL42</f>
        <v>0</v>
      </c>
      <c r="E212" s="101">
        <f>COUNTIF($D$182:D212,D212)</f>
        <v>31</v>
      </c>
      <c r="F212" s="101" t="str">
        <f t="shared" si="3"/>
        <v>031</v>
      </c>
      <c r="G212" s="102">
        <f>入力表!E42</f>
        <v>0</v>
      </c>
    </row>
    <row r="213" spans="1:7" s="96" customFormat="1" ht="11.25" customHeight="1">
      <c r="A213" s="100" t="s">
        <v>409</v>
      </c>
      <c r="B213" s="101">
        <v>32</v>
      </c>
      <c r="C213" s="101"/>
      <c r="D213" s="101">
        <f>入力表!AL43</f>
        <v>0</v>
      </c>
      <c r="E213" s="101">
        <f>COUNTIF($D$182:D213,D213)</f>
        <v>32</v>
      </c>
      <c r="F213" s="101" t="str">
        <f t="shared" si="3"/>
        <v>032</v>
      </c>
      <c r="G213" s="102">
        <f>入力表!E43</f>
        <v>0</v>
      </c>
    </row>
    <row r="214" spans="1:7" s="96" customFormat="1" ht="11.25" customHeight="1">
      <c r="A214" s="100" t="s">
        <v>409</v>
      </c>
      <c r="B214" s="101">
        <v>33</v>
      </c>
      <c r="C214" s="101"/>
      <c r="D214" s="101">
        <f>入力表!AL44</f>
        <v>0</v>
      </c>
      <c r="E214" s="101">
        <f>COUNTIF($D$182:D214,D214)</f>
        <v>33</v>
      </c>
      <c r="F214" s="101" t="str">
        <f t="shared" ref="F214:F226" si="4">D214&amp;E214</f>
        <v>033</v>
      </c>
      <c r="G214" s="102">
        <f>入力表!E44</f>
        <v>0</v>
      </c>
    </row>
    <row r="215" spans="1:7" s="96" customFormat="1" ht="11.25" customHeight="1">
      <c r="A215" s="100" t="s">
        <v>409</v>
      </c>
      <c r="B215" s="101">
        <v>34</v>
      </c>
      <c r="C215" s="101"/>
      <c r="D215" s="101">
        <f>入力表!AL45</f>
        <v>0</v>
      </c>
      <c r="E215" s="101">
        <f>COUNTIF($D$182:D215,D215)</f>
        <v>34</v>
      </c>
      <c r="F215" s="101" t="str">
        <f t="shared" si="4"/>
        <v>034</v>
      </c>
      <c r="G215" s="102">
        <f>入力表!E45</f>
        <v>0</v>
      </c>
    </row>
    <row r="216" spans="1:7" s="96" customFormat="1" ht="11.25" customHeight="1">
      <c r="A216" s="100" t="s">
        <v>409</v>
      </c>
      <c r="B216" s="101">
        <v>35</v>
      </c>
      <c r="C216" s="101"/>
      <c r="D216" s="101">
        <f>入力表!AL46</f>
        <v>0</v>
      </c>
      <c r="E216" s="101">
        <f>COUNTIF($D$182:D216,D216)</f>
        <v>35</v>
      </c>
      <c r="F216" s="101" t="str">
        <f t="shared" si="4"/>
        <v>035</v>
      </c>
      <c r="G216" s="102">
        <f>入力表!E46</f>
        <v>0</v>
      </c>
    </row>
    <row r="217" spans="1:7" s="96" customFormat="1" ht="11.25" customHeight="1">
      <c r="A217" s="100" t="s">
        <v>409</v>
      </c>
      <c r="B217" s="101">
        <v>36</v>
      </c>
      <c r="C217" s="101"/>
      <c r="D217" s="101">
        <f>入力表!AL47</f>
        <v>0</v>
      </c>
      <c r="E217" s="101">
        <f>COUNTIF($D$182:D217,D217)</f>
        <v>36</v>
      </c>
      <c r="F217" s="101" t="str">
        <f t="shared" si="4"/>
        <v>036</v>
      </c>
      <c r="G217" s="102">
        <f>入力表!E47</f>
        <v>0</v>
      </c>
    </row>
    <row r="218" spans="1:7" s="96" customFormat="1" ht="11.25" customHeight="1">
      <c r="A218" s="100" t="s">
        <v>409</v>
      </c>
      <c r="B218" s="101">
        <v>37</v>
      </c>
      <c r="C218" s="101"/>
      <c r="D218" s="101">
        <f>入力表!AL48</f>
        <v>0</v>
      </c>
      <c r="E218" s="101">
        <f>COUNTIF($D$182:D218,D218)</f>
        <v>37</v>
      </c>
      <c r="F218" s="101" t="str">
        <f t="shared" si="4"/>
        <v>037</v>
      </c>
      <c r="G218" s="102">
        <f>入力表!E48</f>
        <v>0</v>
      </c>
    </row>
    <row r="219" spans="1:7" s="96" customFormat="1" ht="11.25" customHeight="1">
      <c r="A219" s="100" t="s">
        <v>409</v>
      </c>
      <c r="B219" s="101">
        <v>38</v>
      </c>
      <c r="C219" s="101"/>
      <c r="D219" s="101">
        <f>入力表!AL49</f>
        <v>0</v>
      </c>
      <c r="E219" s="101">
        <f>COUNTIF($D$182:D219,D219)</f>
        <v>38</v>
      </c>
      <c r="F219" s="101" t="str">
        <f t="shared" si="4"/>
        <v>038</v>
      </c>
      <c r="G219" s="102">
        <f>入力表!E49</f>
        <v>0</v>
      </c>
    </row>
    <row r="220" spans="1:7" s="96" customFormat="1" ht="11.25" customHeight="1">
      <c r="A220" s="100" t="s">
        <v>409</v>
      </c>
      <c r="B220" s="101">
        <v>39</v>
      </c>
      <c r="C220" s="101"/>
      <c r="D220" s="101">
        <f>入力表!AL50</f>
        <v>0</v>
      </c>
      <c r="E220" s="101">
        <f>COUNTIF($D$182:D220,D220)</f>
        <v>39</v>
      </c>
      <c r="F220" s="101" t="str">
        <f t="shared" si="4"/>
        <v>039</v>
      </c>
      <c r="G220" s="102">
        <f>入力表!E50</f>
        <v>0</v>
      </c>
    </row>
    <row r="221" spans="1:7" s="96" customFormat="1" ht="11.25" customHeight="1">
      <c r="A221" s="100" t="s">
        <v>409</v>
      </c>
      <c r="B221" s="101">
        <v>40</v>
      </c>
      <c r="C221" s="101"/>
      <c r="D221" s="101">
        <f>入力表!AL51</f>
        <v>0</v>
      </c>
      <c r="E221" s="101">
        <f>COUNTIF($D$182:D221,D221)</f>
        <v>40</v>
      </c>
      <c r="F221" s="101" t="str">
        <f t="shared" si="4"/>
        <v>040</v>
      </c>
      <c r="G221" s="102">
        <f>入力表!E51</f>
        <v>0</v>
      </c>
    </row>
    <row r="222" spans="1:7" s="96" customFormat="1" ht="11.25" customHeight="1">
      <c r="A222" s="100" t="s">
        <v>409</v>
      </c>
      <c r="B222" s="101">
        <v>41</v>
      </c>
      <c r="C222" s="101"/>
      <c r="D222" s="101">
        <f>入力表!AL52</f>
        <v>0</v>
      </c>
      <c r="E222" s="101">
        <f>COUNTIF($D$182:D222,D222)</f>
        <v>41</v>
      </c>
      <c r="F222" s="101" t="str">
        <f t="shared" si="4"/>
        <v>041</v>
      </c>
      <c r="G222" s="102">
        <f>入力表!E52</f>
        <v>0</v>
      </c>
    </row>
    <row r="223" spans="1:7" s="96" customFormat="1" ht="11.25" customHeight="1">
      <c r="A223" s="100" t="s">
        <v>409</v>
      </c>
      <c r="B223" s="101">
        <v>42</v>
      </c>
      <c r="C223" s="101"/>
      <c r="D223" s="101">
        <f>入力表!AL53</f>
        <v>0</v>
      </c>
      <c r="E223" s="101">
        <f>COUNTIF($D$182:D223,D223)</f>
        <v>42</v>
      </c>
      <c r="F223" s="101" t="str">
        <f t="shared" si="4"/>
        <v>042</v>
      </c>
      <c r="G223" s="102">
        <f>入力表!E53</f>
        <v>0</v>
      </c>
    </row>
    <row r="224" spans="1:7" s="96" customFormat="1" ht="11.25" customHeight="1">
      <c r="A224" s="100" t="s">
        <v>409</v>
      </c>
      <c r="B224" s="101">
        <v>43</v>
      </c>
      <c r="C224" s="101"/>
      <c r="D224" s="101">
        <f>入力表!AL54</f>
        <v>0</v>
      </c>
      <c r="E224" s="101">
        <f>COUNTIF($D$182:D224,D224)</f>
        <v>43</v>
      </c>
      <c r="F224" s="101" t="str">
        <f t="shared" si="4"/>
        <v>043</v>
      </c>
      <c r="G224" s="102">
        <f>入力表!E54</f>
        <v>0</v>
      </c>
    </row>
    <row r="225" spans="1:7" s="96" customFormat="1" ht="11.25" customHeight="1">
      <c r="A225" s="100" t="s">
        <v>409</v>
      </c>
      <c r="B225" s="101">
        <v>44</v>
      </c>
      <c r="C225" s="101"/>
      <c r="D225" s="101">
        <f>入力表!AL55</f>
        <v>0</v>
      </c>
      <c r="E225" s="101">
        <f>COUNTIF($D$182:D225,D225)</f>
        <v>44</v>
      </c>
      <c r="F225" s="101" t="str">
        <f t="shared" si="4"/>
        <v>044</v>
      </c>
      <c r="G225" s="102">
        <f>入力表!E55</f>
        <v>0</v>
      </c>
    </row>
    <row r="226" spans="1:7" s="96" customFormat="1" ht="11.25" customHeight="1">
      <c r="A226" s="103" t="s">
        <v>409</v>
      </c>
      <c r="B226" s="104">
        <v>45</v>
      </c>
      <c r="C226" s="104"/>
      <c r="D226" s="104">
        <f>入力表!AL56</f>
        <v>0</v>
      </c>
      <c r="E226" s="104">
        <f>COUNTIF($D$182:D226,D226)</f>
        <v>45</v>
      </c>
      <c r="F226" s="104" t="str">
        <f t="shared" si="4"/>
        <v>045</v>
      </c>
      <c r="G226" s="105">
        <f>入力表!E56</f>
        <v>0</v>
      </c>
    </row>
  </sheetData>
  <phoneticPr fontId="2"/>
  <conditionalFormatting sqref="A2:G226">
    <cfRule type="containsErrors" dxfId="1" priority="1">
      <formula>ISERROR(A2)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要項</vt:lpstr>
      <vt:lpstr>入力表</vt:lpstr>
      <vt:lpstr>申込確認</vt:lpstr>
      <vt:lpstr>変換シート</vt:lpstr>
      <vt:lpstr>●貼り付けシート（事務局シート）</vt:lpstr>
      <vt:lpstr>申込確認シート</vt:lpstr>
      <vt:lpstr>'●貼り付けシート（事務局シート）'!Print_Area</vt:lpstr>
      <vt:lpstr>申込確認!Print_Area</vt:lpstr>
      <vt:lpstr>入力表!Print_Area</vt:lpstr>
      <vt:lpstr>要項!Print_Area</vt:lpstr>
      <vt:lpstr>女</vt:lpstr>
      <vt:lpstr>男</vt:lpstr>
      <vt:lpstr>中学女</vt:lpstr>
      <vt:lpstr>入力表!中学男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工藤拓也</cp:lastModifiedBy>
  <cp:lastPrinted>2014-09-01T06:28:18Z</cp:lastPrinted>
  <dcterms:created xsi:type="dcterms:W3CDTF">2005-05-04T11:35:16Z</dcterms:created>
  <dcterms:modified xsi:type="dcterms:W3CDTF">2014-09-09T03:19:24Z</dcterms:modified>
</cp:coreProperties>
</file>